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vk12-my.sharepoint.com/personal/tina_a_payne_k12_wv_us/Documents/2026 Legislative Session/"/>
    </mc:Choice>
  </mc:AlternateContent>
  <xr:revisionPtr revIDLastSave="0" documentId="8_{44CA0261-EB61-4EC6-9195-46ABCBE67A91}" xr6:coauthVersionLast="47" xr6:coauthVersionMax="47" xr10:uidLastSave="{00000000-0000-0000-0000-000000000000}"/>
  <bookViews>
    <workbookView xWindow="28680" yWindow="-120" windowWidth="29040" windowHeight="15720" xr2:uid="{0121EAA5-67A8-4304-86A8-B90A675C23E3}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Summary!$A$1:$AE$67</definedName>
    <definedName name="_xlnm.Print_Titles" localSheetId="0">Summary!$A:$B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7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/>
  <c r="V62" i="1" l="1"/>
  <c r="A66" i="1"/>
  <c r="A65" i="1"/>
  <c r="K62" i="1"/>
  <c r="I62" i="1"/>
  <c r="E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2" i="1" l="1"/>
</calcChain>
</file>

<file path=xl/sharedStrings.xml><?xml version="1.0" encoding="utf-8"?>
<sst xmlns="http://schemas.openxmlformats.org/spreadsheetml/2006/main" count="112" uniqueCount="99">
  <si>
    <t>SUMMARY OF HEADCOUNT (STUDENT) ENROLLMENT - 2ND MONTH</t>
  </si>
  <si>
    <t>Headcount</t>
  </si>
  <si>
    <t>District</t>
  </si>
  <si>
    <t>Enrollment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</si>
  <si>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</si>
  <si>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</si>
  <si>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</si>
  <si>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</si>
  <si>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</si>
  <si>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</si>
  <si>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</si>
  <si>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</si>
  <si>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</si>
  <si>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</si>
  <si>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</si>
  <si>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</si>
  <si>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</si>
  <si>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</si>
  <si>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</si>
  <si>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</si>
  <si>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</si>
  <si>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</si>
  <si>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</si>
  <si>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</si>
  <si>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</si>
  <si>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</si>
  <si>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</si>
  <si>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</si>
  <si>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</si>
  <si>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</si>
  <si>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</si>
  <si>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</si>
  <si>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</si>
  <si>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</si>
  <si>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</si>
  <si>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</si>
  <si>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</si>
  <si>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</si>
  <si>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</si>
  <si>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</si>
  <si>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</si>
  <si>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</si>
  <si>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</si>
  <si>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</si>
  <si>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</si>
  <si>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</si>
  <si>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</si>
  <si>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</si>
  <si>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</si>
  <si>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</si>
  <si>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</si>
  <si>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</si>
  <si>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</si>
  <si>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</si>
  <si>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</si>
  <si>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</si>
  <si>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</si>
  <si>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</si>
  <si>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</si>
  <si>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Total</t>
  </si>
  <si>
    <t>2025-26</t>
  </si>
  <si>
    <t>Square</t>
  </si>
  <si>
    <t>Miles</t>
  </si>
  <si>
    <t>County?</t>
  </si>
  <si>
    <t>1400</t>
  </si>
  <si>
    <t>Additional</t>
  </si>
  <si>
    <r>
      <t xml:space="preserve">WVC </t>
    </r>
    <r>
      <rPr>
        <sz val="10"/>
        <color indexed="8"/>
        <rFont val="Calibri"/>
        <family val="2"/>
      </rPr>
      <t>§</t>
    </r>
    <r>
      <rPr>
        <sz val="10"/>
        <color indexed="8"/>
        <rFont val="Arial"/>
        <family val="2"/>
      </rPr>
      <t>18-5-11 &amp;</t>
    </r>
  </si>
  <si>
    <r>
      <t xml:space="preserve">WVC </t>
    </r>
    <r>
      <rPr>
        <sz val="10"/>
        <color indexed="8"/>
        <rFont val="Calibri"/>
        <family val="2"/>
      </rPr>
      <t>§</t>
    </r>
    <r>
      <rPr>
        <sz val="10"/>
        <color indexed="8"/>
        <rFont val="Arial"/>
        <family val="2"/>
      </rPr>
      <t>18-9A-2</t>
    </r>
  </si>
  <si>
    <t>Students</t>
  </si>
  <si>
    <t>Funding</t>
  </si>
  <si>
    <t>Total Estimated</t>
  </si>
  <si>
    <t>ACE Program</t>
  </si>
  <si>
    <t>State Aid</t>
  </si>
  <si>
    <t>Per Pupil</t>
  </si>
  <si>
    <t>(FTE Basis)</t>
  </si>
  <si>
    <t>Net Unrestricted</t>
  </si>
  <si>
    <t>Fund Balances</t>
  </si>
  <si>
    <t>Adjusted For</t>
  </si>
  <si>
    <t>Encumbrances</t>
  </si>
  <si>
    <t xml:space="preserve">Pct. Net </t>
  </si>
  <si>
    <t>Unrestricted</t>
  </si>
  <si>
    <t>Fund Balance</t>
  </si>
  <si>
    <t>to Approved</t>
  </si>
  <si>
    <t>Levy Estimate</t>
  </si>
  <si>
    <t xml:space="preserve">-  </t>
  </si>
  <si>
    <t>Excess</t>
  </si>
  <si>
    <t>Levy?</t>
  </si>
  <si>
    <t>Financial Analysis 26</t>
  </si>
  <si>
    <t>Number of</t>
  </si>
  <si>
    <t>Schools</t>
  </si>
  <si>
    <t>Utilization avg</t>
  </si>
  <si>
    <t>by County</t>
  </si>
  <si>
    <t>No. Prof. Ed.</t>
  </si>
  <si>
    <t>Employed in</t>
  </si>
  <si>
    <t>Excess of</t>
  </si>
  <si>
    <t>Funded</t>
  </si>
  <si>
    <t xml:space="preserve">No. Prof. </t>
  </si>
  <si>
    <t>No. SP</t>
  </si>
  <si>
    <t>Support 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</si>
</sst>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  <numFmt numFmtId="166" formatCode="_(* #,##0.00_);_(* \(#,##0.00\);_(* &quot;-&quot;_);_(@_)"/>
    <numFmt numFmtId="167" formatCode="_(&quot;$&quot;* #,##0_);_(&quot;$&quot;* \(#,##0\);_(&quot;$&quot;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2" borderId="0"/>
    <xf numFmtId="39" fontId="5" fillId="2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Continuous"/>
    </xf>
    <xf numFmtId="41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0" fontId="4" fillId="0" borderId="0" xfId="0" applyFont="1"/>
    <xf numFmtId="41" fontId="4" fillId="0" borderId="0" xfId="0" applyNumberFormat="1" applyFont="1" applyAlignment="1">
      <alignment horizontal="center"/>
    </xf>
    <xf numFmtId="0" fontId="4" fillId="0" borderId="1" xfId="0" applyFont="1" applyBorder="1"/>
    <xf numFmtId="0" fontId="0" fillId="0" borderId="1" xfId="0" applyBorder="1"/>
    <xf numFmtId="41" fontId="4" fillId="0" borderId="1" xfId="0" applyNumberFormat="1" applyFont="1" applyBorder="1" applyAlignment="1">
      <alignment horizontal="center"/>
    </xf>
    <xf numFmtId="41" fontId="4" fillId="0" borderId="0" xfId="0" applyNumberFormat="1" applyFont="1"/>
    <xf numFmtId="0" fontId="2" fillId="0" borderId="0" xfId="0" applyFont="1"/>
    <xf numFmtId="0" fontId="4" fillId="0" borderId="2" xfId="0" applyFont="1" applyBorder="1"/>
    <xf numFmtId="0" fontId="0" fillId="0" borderId="2" xfId="0" applyBorder="1"/>
    <xf numFmtId="41" fontId="4" fillId="0" borderId="2" xfId="0" applyNumberFormat="1" applyFont="1" applyBorder="1"/>
    <xf numFmtId="0" fontId="2" fillId="0" borderId="2" xfId="0" applyFont="1" applyBorder="1"/>
    <xf numFmtId="164" fontId="4" fillId="0" borderId="0" xfId="0" applyNumberFormat="1" applyFont="1"/>
    <xf numFmtId="165" fontId="4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166" fontId="4" fillId="0" borderId="0" xfId="0" applyNumberFormat="1" applyFont="1"/>
    <xf numFmtId="166" fontId="4" fillId="0" borderId="2" xfId="0" applyNumberFormat="1" applyFont="1" applyBorder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41" fontId="4" fillId="0" borderId="0" xfId="0" quotePrefix="1" applyNumberFormat="1" applyFont="1" applyAlignment="1">
      <alignment horizontal="center"/>
    </xf>
    <xf numFmtId="43" fontId="6" fillId="0" borderId="1" xfId="2" applyNumberFormat="1" applyFont="1" applyFill="1" applyBorder="1" applyAlignment="1">
      <alignment horizontal="center"/>
    </xf>
    <xf numFmtId="167" fontId="4" fillId="0" borderId="0" xfId="1" applyNumberFormat="1" applyFont="1"/>
    <xf numFmtId="167" fontId="4" fillId="0" borderId="2" xfId="1" applyNumberFormat="1" applyFont="1" applyBorder="1"/>
    <xf numFmtId="41" fontId="4" fillId="0" borderId="0" xfId="1" applyNumberFormat="1" applyFont="1"/>
    <xf numFmtId="41" fontId="9" fillId="0" borderId="0" xfId="0" applyNumberFormat="1" applyFont="1" applyAlignment="1">
      <alignment horizontal="center"/>
    </xf>
    <xf numFmtId="41" fontId="4" fillId="0" borderId="0" xfId="4" applyNumberFormat="1" applyFont="1" applyFill="1" applyAlignment="1">
      <alignment horizontal="center"/>
    </xf>
    <xf numFmtId="10" fontId="4" fillId="0" borderId="0" xfId="4" applyNumberFormat="1" applyFont="1"/>
    <xf numFmtId="10" fontId="4" fillId="0" borderId="2" xfId="4" applyNumberFormat="1" applyFont="1" applyBorder="1"/>
  </cellXfs>
  <cellStyles count="5">
    <cellStyle name="Currency" xfId="1" builtinId="4"/>
    <cellStyle name="Normal" xfId="0" builtinId="0"/>
    <cellStyle name="Normal 2 2 2" xfId="3" xr:uid="{1250B9E2-A105-4DD3-A093-AA7452D89643}"/>
    <cellStyle name="Normal_F" xfId="2" xr:uid="{680349BA-84EB-4DCB-A990-20CC9F48BA8C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E\ENROLL\2025-26\Headcount%20Enroll%20-%202nd%20Mo%2026.xls" TargetMode="External"/><Relationship Id="rId1" Type="http://schemas.openxmlformats.org/officeDocument/2006/relationships/externalLinkPath" Target="file:///J:\FINANCE\ENROLL\2025-26\Headcount%20Enroll%20-%202nd%20Mo%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E\COMPS\2025-26\Net%20Enrollments%20Adjustments%20(Less%20Than%201,400)%2026.xls" TargetMode="External"/><Relationship Id="rId1" Type="http://schemas.openxmlformats.org/officeDocument/2006/relationships/externalLinkPath" Target="file:///J:\FINANCE\COMPS\2025-26\Net%20Enrollments%20Adjustments%20(Less%20Than%201,400)%202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E\EXCLVY\2024-25\EXCLVY25.xls" TargetMode="External"/><Relationship Id="rId1" Type="http://schemas.openxmlformats.org/officeDocument/2006/relationships/externalLinkPath" Target="file:///J:\FINANCE\EXCLVY\2024-25\EXCLVY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E\Schools\2025-26\Number%20of%20Schools%2026.xls" TargetMode="External"/><Relationship Id="rId1" Type="http://schemas.openxmlformats.org/officeDocument/2006/relationships/externalLinkPath" Target="file:///J:\FINANCE\Schools\2025-26\Number%20of%20Schools%202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INANCE\Schools\2025-26\Utilz%20for%20Uriah.xlsx" TargetMode="External"/><Relationship Id="rId1" Type="http://schemas.openxmlformats.org/officeDocument/2006/relationships/externalLinkPath" Target="file:///J:\FINANCE\Schools\2025-26\Utilz%20for%20Uri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 Sheet"/>
      <sheetName val="Title Page"/>
      <sheetName val="Summary"/>
      <sheetName val="Summary Ranked"/>
      <sheetName val="By Grade"/>
      <sheetName val="Summary By Categories"/>
      <sheetName val="Comparison-Alpha"/>
      <sheetName val="Comp-Ranked by No."/>
      <sheetName val="Comp-Ranked by %"/>
      <sheetName val="ECH - Comp Alpha"/>
      <sheetName val="ECH - Ranked by No."/>
      <sheetName val="ECH- Ranked by %"/>
      <sheetName val="Kindergarten Comp-Alpha"/>
      <sheetName val="Kindergarten Comp By No."/>
      <sheetName val="Kindergarten Comp By %"/>
      <sheetName val="Change Summary"/>
    </sheetNames>
    <sheetDataSet>
      <sheetData sheetId="0"/>
      <sheetData sheetId="1"/>
      <sheetData sheetId="2"/>
      <sheetData sheetId="3"/>
      <sheetData sheetId="4">
        <row r="8">
          <cell r="AF8">
            <v>1907</v>
          </cell>
        </row>
        <row r="9">
          <cell r="AF9">
            <v>19797</v>
          </cell>
        </row>
        <row r="10">
          <cell r="AF10">
            <v>2870</v>
          </cell>
        </row>
        <row r="11">
          <cell r="AF11">
            <v>1514</v>
          </cell>
        </row>
        <row r="12">
          <cell r="AF12">
            <v>2160</v>
          </cell>
        </row>
        <row r="13">
          <cell r="AF13">
            <v>10955</v>
          </cell>
        </row>
        <row r="14">
          <cell r="AF14">
            <v>762</v>
          </cell>
        </row>
        <row r="15">
          <cell r="AF15">
            <v>1338</v>
          </cell>
        </row>
        <row r="16">
          <cell r="AF16">
            <v>1220</v>
          </cell>
        </row>
        <row r="17">
          <cell r="AF17">
            <v>5031</v>
          </cell>
        </row>
        <row r="18">
          <cell r="AF18">
            <v>712</v>
          </cell>
        </row>
        <row r="19">
          <cell r="AF19">
            <v>1570</v>
          </cell>
        </row>
        <row r="20">
          <cell r="AF20">
            <v>4223</v>
          </cell>
        </row>
        <row r="21">
          <cell r="AF21">
            <v>2659</v>
          </cell>
        </row>
        <row r="22">
          <cell r="AF22">
            <v>3275</v>
          </cell>
        </row>
        <row r="23">
          <cell r="AF23">
            <v>2154</v>
          </cell>
        </row>
        <row r="24">
          <cell r="AF24">
            <v>8926</v>
          </cell>
        </row>
        <row r="25">
          <cell r="AF25">
            <v>3896</v>
          </cell>
        </row>
        <row r="26">
          <cell r="AF26">
            <v>8213</v>
          </cell>
        </row>
        <row r="27">
          <cell r="AF27">
            <v>22132</v>
          </cell>
        </row>
        <row r="28">
          <cell r="AF28">
            <v>2148</v>
          </cell>
        </row>
        <row r="29">
          <cell r="AF29">
            <v>2638</v>
          </cell>
        </row>
        <row r="30">
          <cell r="AF30">
            <v>4347</v>
          </cell>
        </row>
        <row r="31">
          <cell r="AF31">
            <v>6903</v>
          </cell>
        </row>
        <row r="32">
          <cell r="AF32">
            <v>3992</v>
          </cell>
        </row>
        <row r="33">
          <cell r="AF33">
            <v>3462</v>
          </cell>
        </row>
        <row r="34">
          <cell r="AF34">
            <v>2089</v>
          </cell>
        </row>
        <row r="35">
          <cell r="AF35">
            <v>7906</v>
          </cell>
        </row>
        <row r="36">
          <cell r="AF36">
            <v>3880</v>
          </cell>
        </row>
        <row r="37">
          <cell r="AF37">
            <v>3255</v>
          </cell>
        </row>
        <row r="38">
          <cell r="AF38">
            <v>11070</v>
          </cell>
        </row>
        <row r="39">
          <cell r="AF39">
            <v>1548</v>
          </cell>
        </row>
        <row r="40">
          <cell r="AF40">
            <v>2062</v>
          </cell>
        </row>
        <row r="41">
          <cell r="AF41">
            <v>3006</v>
          </cell>
        </row>
        <row r="42">
          <cell r="AF42">
            <v>4580</v>
          </cell>
        </row>
        <row r="43">
          <cell r="AF43">
            <v>843</v>
          </cell>
        </row>
        <row r="44">
          <cell r="AF44">
            <v>1011</v>
          </cell>
        </row>
        <row r="45">
          <cell r="AF45">
            <v>833</v>
          </cell>
        </row>
        <row r="46">
          <cell r="AF46">
            <v>3549</v>
          </cell>
        </row>
        <row r="47">
          <cell r="AF47">
            <v>8357</v>
          </cell>
        </row>
        <row r="48">
          <cell r="AF48">
            <v>10090</v>
          </cell>
        </row>
        <row r="49">
          <cell r="AF49">
            <v>3351</v>
          </cell>
        </row>
        <row r="50">
          <cell r="AF50">
            <v>1111</v>
          </cell>
        </row>
        <row r="51">
          <cell r="AF51">
            <v>1545</v>
          </cell>
        </row>
        <row r="52">
          <cell r="AF52">
            <v>1053</v>
          </cell>
        </row>
        <row r="53">
          <cell r="AF53">
            <v>2013</v>
          </cell>
        </row>
        <row r="54">
          <cell r="AF54">
            <v>906</v>
          </cell>
        </row>
        <row r="55">
          <cell r="AF55">
            <v>1224</v>
          </cell>
        </row>
        <row r="56">
          <cell r="AF56">
            <v>3197</v>
          </cell>
        </row>
        <row r="57">
          <cell r="AF57">
            <v>5679</v>
          </cell>
        </row>
        <row r="58">
          <cell r="AF58">
            <v>990</v>
          </cell>
        </row>
        <row r="59">
          <cell r="AF59">
            <v>1979</v>
          </cell>
        </row>
        <row r="60">
          <cell r="AF60">
            <v>831</v>
          </cell>
        </row>
        <row r="61">
          <cell r="AF61">
            <v>10819</v>
          </cell>
        </row>
        <row r="62">
          <cell r="AF62">
            <v>3133</v>
          </cell>
        </row>
        <row r="72">
          <cell r="A72" t="str">
            <v>OSF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heet1"/>
    </sheetNames>
    <sheetDataSet>
      <sheetData sheetId="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312.33</v>
          </cell>
        </row>
        <row r="18">
          <cell r="X18">
            <v>0</v>
          </cell>
        </row>
        <row r="19">
          <cell r="X19">
            <v>176.65</v>
          </cell>
        </row>
        <row r="20">
          <cell r="X20">
            <v>0</v>
          </cell>
        </row>
        <row r="21">
          <cell r="X21">
            <v>411.51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547.87</v>
          </cell>
        </row>
        <row r="47">
          <cell r="X47">
            <v>150.91</v>
          </cell>
        </row>
        <row r="48">
          <cell r="X48">
            <v>494.36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224.36</v>
          </cell>
        </row>
        <row r="54">
          <cell r="X54">
            <v>0</v>
          </cell>
        </row>
        <row r="55">
          <cell r="X55">
            <v>195.05</v>
          </cell>
        </row>
        <row r="56">
          <cell r="X56">
            <v>0</v>
          </cell>
        </row>
        <row r="57">
          <cell r="X57">
            <v>317.94</v>
          </cell>
        </row>
        <row r="58">
          <cell r="X58">
            <v>167.17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296.18</v>
          </cell>
        </row>
        <row r="62">
          <cell r="X62">
            <v>0</v>
          </cell>
        </row>
        <row r="63">
          <cell r="X63">
            <v>234.02</v>
          </cell>
        </row>
        <row r="64">
          <cell r="X64">
            <v>0</v>
          </cell>
        </row>
        <row r="65">
          <cell r="X6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"/>
      <sheetName val="Sort by Expir Date"/>
      <sheetName val="Renewed Nov 2022 Election"/>
    </sheetNames>
    <sheetDataSet>
      <sheetData sheetId="0">
        <row r="8">
          <cell r="F8">
            <v>0</v>
          </cell>
        </row>
        <row r="9">
          <cell r="F9">
            <v>22.5</v>
          </cell>
        </row>
        <row r="10">
          <cell r="F10">
            <v>22.95</v>
          </cell>
        </row>
        <row r="11">
          <cell r="F11">
            <v>0</v>
          </cell>
        </row>
        <row r="12">
          <cell r="F12">
            <v>22.95</v>
          </cell>
        </row>
        <row r="13">
          <cell r="F13">
            <v>22.95</v>
          </cell>
        </row>
        <row r="14">
          <cell r="F14">
            <v>0.71399999999999997</v>
          </cell>
        </row>
        <row r="15">
          <cell r="F15">
            <v>13.94</v>
          </cell>
        </row>
        <row r="16">
          <cell r="F16">
            <v>22.95</v>
          </cell>
        </row>
        <row r="17">
          <cell r="F17">
            <v>22.95</v>
          </cell>
        </row>
        <row r="18">
          <cell r="F18">
            <v>7.84</v>
          </cell>
        </row>
        <row r="19">
          <cell r="F19">
            <v>6.18</v>
          </cell>
        </row>
        <row r="20">
          <cell r="F20">
            <v>13.77</v>
          </cell>
        </row>
        <row r="21">
          <cell r="F21">
            <v>0</v>
          </cell>
        </row>
        <row r="22">
          <cell r="F22">
            <v>22.95</v>
          </cell>
        </row>
        <row r="23">
          <cell r="F23">
            <v>0</v>
          </cell>
        </row>
        <row r="24">
          <cell r="F24">
            <v>20.329999999999998</v>
          </cell>
        </row>
        <row r="25">
          <cell r="F25">
            <v>22.95</v>
          </cell>
        </row>
        <row r="26">
          <cell r="F26">
            <v>22.95</v>
          </cell>
        </row>
        <row r="27">
          <cell r="F27">
            <v>22.95</v>
          </cell>
        </row>
        <row r="28">
          <cell r="F28">
            <v>10.32</v>
          </cell>
        </row>
        <row r="29">
          <cell r="F29">
            <v>22.95</v>
          </cell>
        </row>
        <row r="30">
          <cell r="F30">
            <v>18.12</v>
          </cell>
        </row>
        <row r="31">
          <cell r="F31">
            <v>22.95</v>
          </cell>
        </row>
        <row r="32">
          <cell r="F32">
            <v>20.66</v>
          </cell>
        </row>
        <row r="33">
          <cell r="F33">
            <v>22.95</v>
          </cell>
        </row>
        <row r="34">
          <cell r="F34">
            <v>22.95</v>
          </cell>
        </row>
        <row r="35">
          <cell r="F35">
            <v>22.95</v>
          </cell>
        </row>
        <row r="36">
          <cell r="F36">
            <v>22.95</v>
          </cell>
        </row>
        <row r="37">
          <cell r="F37">
            <v>22.95</v>
          </cell>
        </row>
        <row r="38">
          <cell r="F38">
            <v>16.75</v>
          </cell>
        </row>
        <row r="39">
          <cell r="F39">
            <v>17.21</v>
          </cell>
        </row>
        <row r="40">
          <cell r="F40">
            <v>16.079999999999998</v>
          </cell>
        </row>
        <row r="41">
          <cell r="F41">
            <v>15.14</v>
          </cell>
        </row>
        <row r="42">
          <cell r="F42">
            <v>22.95</v>
          </cell>
        </row>
        <row r="43">
          <cell r="F43">
            <v>0</v>
          </cell>
        </row>
        <row r="44">
          <cell r="F44">
            <v>19.059999999999999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22.95</v>
          </cell>
        </row>
        <row r="48">
          <cell r="F48">
            <v>22.95</v>
          </cell>
        </row>
        <row r="49">
          <cell r="F49">
            <v>0</v>
          </cell>
        </row>
        <row r="50">
          <cell r="F50">
            <v>14.92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11.475</v>
          </cell>
        </row>
        <row r="54">
          <cell r="F54">
            <v>0</v>
          </cell>
        </row>
        <row r="55">
          <cell r="F55">
            <v>22.95</v>
          </cell>
        </row>
        <row r="56">
          <cell r="F56">
            <v>0</v>
          </cell>
        </row>
        <row r="57">
          <cell r="F57">
            <v>22.95</v>
          </cell>
        </row>
        <row r="58">
          <cell r="F58">
            <v>0</v>
          </cell>
        </row>
        <row r="59">
          <cell r="F59">
            <v>22.95</v>
          </cell>
        </row>
        <row r="60">
          <cell r="F60">
            <v>20.66</v>
          </cell>
        </row>
        <row r="61">
          <cell r="F61">
            <v>18.36</v>
          </cell>
        </row>
        <row r="62">
          <cell r="F62">
            <v>22.95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Ranked"/>
      <sheetName val="Comparison"/>
      <sheetName val="Per Student"/>
      <sheetName val="Per Student Ranked"/>
    </sheetNames>
    <sheetDataSet>
      <sheetData sheetId="0">
        <row r="6">
          <cell r="M6">
            <v>7</v>
          </cell>
        </row>
        <row r="7">
          <cell r="M7">
            <v>34</v>
          </cell>
        </row>
        <row r="8">
          <cell r="M8">
            <v>13</v>
          </cell>
        </row>
        <row r="9">
          <cell r="M9">
            <v>8</v>
          </cell>
        </row>
        <row r="10">
          <cell r="M10">
            <v>7</v>
          </cell>
        </row>
        <row r="11">
          <cell r="M11">
            <v>26</v>
          </cell>
        </row>
        <row r="12">
          <cell r="M12">
            <v>4</v>
          </cell>
        </row>
        <row r="13">
          <cell r="M13">
            <v>4</v>
          </cell>
        </row>
        <row r="14">
          <cell r="M14">
            <v>4</v>
          </cell>
        </row>
        <row r="15">
          <cell r="M15">
            <v>11</v>
          </cell>
        </row>
        <row r="16">
          <cell r="M16">
            <v>2</v>
          </cell>
        </row>
        <row r="17">
          <cell r="M17">
            <v>5</v>
          </cell>
        </row>
        <row r="18">
          <cell r="M18">
            <v>14</v>
          </cell>
        </row>
        <row r="19">
          <cell r="M19">
            <v>7</v>
          </cell>
        </row>
        <row r="20">
          <cell r="M20">
            <v>9</v>
          </cell>
        </row>
        <row r="21">
          <cell r="M21">
            <v>6</v>
          </cell>
        </row>
        <row r="22">
          <cell r="M22">
            <v>23</v>
          </cell>
        </row>
        <row r="23">
          <cell r="M23">
            <v>13</v>
          </cell>
        </row>
        <row r="24">
          <cell r="M24">
            <v>16</v>
          </cell>
        </row>
        <row r="25">
          <cell r="M25">
            <v>61</v>
          </cell>
        </row>
        <row r="26">
          <cell r="M26">
            <v>6</v>
          </cell>
        </row>
        <row r="27">
          <cell r="M27">
            <v>7</v>
          </cell>
        </row>
        <row r="28">
          <cell r="M28">
            <v>18</v>
          </cell>
        </row>
        <row r="29">
          <cell r="M29">
            <v>21</v>
          </cell>
        </row>
        <row r="30">
          <cell r="M30">
            <v>13</v>
          </cell>
        </row>
        <row r="31">
          <cell r="M31">
            <v>12</v>
          </cell>
        </row>
        <row r="32">
          <cell r="M32">
            <v>8</v>
          </cell>
        </row>
        <row r="33">
          <cell r="M33">
            <v>25</v>
          </cell>
        </row>
        <row r="34">
          <cell r="M34">
            <v>12</v>
          </cell>
        </row>
        <row r="35">
          <cell r="M35">
            <v>9</v>
          </cell>
        </row>
        <row r="36">
          <cell r="M36">
            <v>19</v>
          </cell>
        </row>
        <row r="37">
          <cell r="M37">
            <v>4</v>
          </cell>
        </row>
        <row r="38">
          <cell r="M38">
            <v>7</v>
          </cell>
        </row>
        <row r="39">
          <cell r="M39">
            <v>14</v>
          </cell>
        </row>
        <row r="40">
          <cell r="M40">
            <v>14</v>
          </cell>
        </row>
        <row r="41">
          <cell r="M41">
            <v>4</v>
          </cell>
        </row>
        <row r="42">
          <cell r="M42">
            <v>5</v>
          </cell>
        </row>
        <row r="43">
          <cell r="M43">
            <v>5</v>
          </cell>
        </row>
        <row r="44">
          <cell r="M44">
            <v>9</v>
          </cell>
        </row>
        <row r="45">
          <cell r="M45">
            <v>23</v>
          </cell>
        </row>
        <row r="46">
          <cell r="M46">
            <v>27</v>
          </cell>
        </row>
        <row r="47">
          <cell r="M47">
            <v>14</v>
          </cell>
        </row>
        <row r="48">
          <cell r="M48">
            <v>5</v>
          </cell>
        </row>
        <row r="49">
          <cell r="M49">
            <v>5</v>
          </cell>
        </row>
        <row r="50">
          <cell r="M50">
            <v>4</v>
          </cell>
        </row>
        <row r="51">
          <cell r="M51">
            <v>5</v>
          </cell>
        </row>
        <row r="52">
          <cell r="M52">
            <v>3</v>
          </cell>
        </row>
        <row r="53">
          <cell r="M53">
            <v>4</v>
          </cell>
        </row>
        <row r="54">
          <cell r="M54">
            <v>10</v>
          </cell>
        </row>
        <row r="55">
          <cell r="M55">
            <v>18</v>
          </cell>
        </row>
        <row r="56">
          <cell r="M56">
            <v>4</v>
          </cell>
        </row>
        <row r="57">
          <cell r="M57">
            <v>7</v>
          </cell>
        </row>
        <row r="58">
          <cell r="M58">
            <v>3</v>
          </cell>
        </row>
        <row r="59">
          <cell r="M59">
            <v>25</v>
          </cell>
        </row>
        <row r="60">
          <cell r="M60">
            <v>14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Enr and Utlz"/>
      <sheetName val="County Averages"/>
    </sheetNames>
    <sheetDataSet>
      <sheetData sheetId="0" refreshError="1"/>
      <sheetData sheetId="1">
        <row r="2">
          <cell r="B2">
            <v>0.48003938065147672</v>
          </cell>
        </row>
        <row r="3">
          <cell r="B3">
            <v>0.8034923155485707</v>
          </cell>
        </row>
        <row r="4">
          <cell r="B4">
            <v>0.44966714808705427</v>
          </cell>
        </row>
        <row r="5">
          <cell r="B5">
            <v>0.32321369130153704</v>
          </cell>
        </row>
        <row r="6">
          <cell r="B6">
            <v>0.50380907223012483</v>
          </cell>
        </row>
        <row r="7">
          <cell r="B7">
            <v>0.58449999080193205</v>
          </cell>
        </row>
        <row r="8">
          <cell r="B8">
            <v>0.2954910735314899</v>
          </cell>
        </row>
        <row r="9">
          <cell r="B9">
            <v>0.48581764914578307</v>
          </cell>
        </row>
        <row r="10">
          <cell r="B10">
            <v>0.55801608431160254</v>
          </cell>
        </row>
        <row r="11">
          <cell r="B11">
            <v>0.60276812323077056</v>
          </cell>
        </row>
        <row r="12">
          <cell r="B12">
            <v>0.55615079365079367</v>
          </cell>
        </row>
        <row r="13">
          <cell r="B13">
            <v>0.63265883114167476</v>
          </cell>
        </row>
        <row r="14">
          <cell r="B14">
            <v>0.55083525715893533</v>
          </cell>
        </row>
        <row r="15">
          <cell r="B15">
            <v>0.60890164399092972</v>
          </cell>
        </row>
        <row r="16">
          <cell r="B16">
            <v>0.55179826071602733</v>
          </cell>
        </row>
        <row r="17">
          <cell r="B17">
            <v>0.60064068284656524</v>
          </cell>
        </row>
        <row r="18">
          <cell r="B18">
            <v>0.64241622991954361</v>
          </cell>
        </row>
        <row r="19">
          <cell r="B19">
            <v>0.53084380361711225</v>
          </cell>
        </row>
        <row r="20">
          <cell r="B20">
            <v>0.69959440917962346</v>
          </cell>
        </row>
        <row r="21">
          <cell r="B21">
            <v>0.61038999350195755</v>
          </cell>
        </row>
        <row r="22">
          <cell r="B22">
            <v>0.55091898001955475</v>
          </cell>
        </row>
        <row r="23">
          <cell r="B23">
            <v>0.6367808410077318</v>
          </cell>
        </row>
        <row r="24">
          <cell r="B24">
            <v>0.39327110562800899</v>
          </cell>
        </row>
        <row r="25">
          <cell r="B25">
            <v>0.53763763983641655</v>
          </cell>
        </row>
        <row r="26">
          <cell r="B26">
            <v>0.47268174214965902</v>
          </cell>
        </row>
        <row r="27">
          <cell r="B27">
            <v>0.64240859429091057</v>
          </cell>
        </row>
        <row r="28">
          <cell r="B28">
            <v>0.53029241329705734</v>
          </cell>
        </row>
        <row r="29">
          <cell r="B29">
            <v>0.55252686874715884</v>
          </cell>
        </row>
        <row r="30">
          <cell r="B30">
            <v>0.52747062414174573</v>
          </cell>
        </row>
        <row r="31">
          <cell r="B31">
            <v>0.56612083995168117</v>
          </cell>
        </row>
        <row r="32">
          <cell r="B32">
            <v>0.66564075780651832</v>
          </cell>
        </row>
        <row r="33">
          <cell r="B33">
            <v>0.54299676034730382</v>
          </cell>
        </row>
        <row r="34">
          <cell r="B34">
            <v>0.53924979411019636</v>
          </cell>
        </row>
        <row r="35">
          <cell r="B35">
            <v>0.59016850131154686</v>
          </cell>
        </row>
        <row r="36">
          <cell r="B36">
            <v>0.52099020773605309</v>
          </cell>
        </row>
        <row r="37">
          <cell r="B37">
            <v>0.50316071428571429</v>
          </cell>
        </row>
        <row r="38">
          <cell r="B38">
            <v>0.52613752218545173</v>
          </cell>
        </row>
        <row r="39">
          <cell r="B39">
            <v>0.41492441179098283</v>
          </cell>
        </row>
        <row r="40">
          <cell r="B40">
            <v>0.53088124556329896</v>
          </cell>
        </row>
        <row r="41">
          <cell r="B41">
            <v>0.54378685105924196</v>
          </cell>
        </row>
        <row r="42">
          <cell r="B42">
            <v>0.58306026346161033</v>
          </cell>
        </row>
        <row r="43">
          <cell r="B43">
            <v>0.53570149653764443</v>
          </cell>
        </row>
        <row r="44">
          <cell r="B44">
            <v>0.51604255933142484</v>
          </cell>
        </row>
        <row r="45">
          <cell r="B45">
            <v>0.44754928669310445</v>
          </cell>
        </row>
        <row r="46">
          <cell r="B46">
            <v>0.61541449275362314</v>
          </cell>
        </row>
        <row r="47">
          <cell r="B47">
            <v>0.63239080681743487</v>
          </cell>
        </row>
        <row r="48">
          <cell r="B48">
            <v>0.41968907450240461</v>
          </cell>
        </row>
        <row r="49">
          <cell r="B49">
            <v>0.43467760180995474</v>
          </cell>
        </row>
        <row r="50">
          <cell r="B50">
            <v>0.65725740028574542</v>
          </cell>
        </row>
        <row r="51">
          <cell r="B51">
            <v>0.44359515700243157</v>
          </cell>
        </row>
        <row r="52">
          <cell r="B52">
            <v>0.33467790829859795</v>
          </cell>
        </row>
        <row r="53">
          <cell r="B53">
            <v>0.4091676841040856</v>
          </cell>
        </row>
        <row r="54">
          <cell r="B54">
            <v>0.4114814814814815</v>
          </cell>
        </row>
        <row r="55">
          <cell r="B55">
            <v>0.71319491419410985</v>
          </cell>
        </row>
        <row r="56">
          <cell r="B56">
            <v>0.49606569939833961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7C8B-122B-45B3-9DC6-B8851C7281B2}">
  <sheetPr>
    <pageSetUpPr fitToPage="1"/>
  </sheetPr>
  <dimension ref="A1:AG67"/>
  <sheetViews>
    <sheetView tabSelected="1" view="pageBreakPreview" topLeftCell="A30" zoomScale="75" zoomScaleNormal="75" workbookViewId="0">
      <selection activeCell="Q22" sqref="Q22"/>
    </sheetView>
  </sheetViews>
  <sheetFormatPr defaultRowHeight="12.75" x14ac:dyDescent="0.2"/>
  <cols>
    <col min="1" max="1" width="15.5703125" customWidth="1"/>
    <col min="2" max="2" width="1.7109375" customWidth="1"/>
    <col min="3" max="3" width="12" customWidth="1"/>
    <col min="4" max="4" width="1.7109375" customWidth="1"/>
    <col min="5" max="5" width="13.85546875" customWidth="1"/>
    <col min="6" max="6" width="1.7109375" customWidth="1"/>
    <col min="7" max="7" width="9.42578125" customWidth="1"/>
    <col min="8" max="8" width="1.7109375" customWidth="1"/>
    <col min="9" max="9" width="12.28515625" customWidth="1"/>
    <col min="10" max="10" width="1.7109375" customWidth="1"/>
    <col min="11" max="11" width="19.28515625" customWidth="1"/>
    <col min="12" max="12" width="1.7109375" customWidth="1"/>
    <col min="13" max="13" width="13.7109375" customWidth="1"/>
    <col min="14" max="14" width="1.7109375" customWidth="1"/>
    <col min="15" max="15" width="19.42578125" customWidth="1"/>
    <col min="16" max="16" width="1.7109375" customWidth="1"/>
    <col min="17" max="17" width="12.42578125" customWidth="1"/>
    <col min="18" max="19" width="1.7109375" customWidth="1"/>
    <col min="20" max="20" width="12" customWidth="1"/>
    <col min="21" max="21" width="1.7109375" customWidth="1"/>
    <col min="22" max="22" width="12" customWidth="1"/>
    <col min="23" max="23" width="1.7109375" customWidth="1"/>
    <col min="24" max="24" width="13" customWidth="1"/>
    <col min="25" max="25" width="1.7109375" customWidth="1"/>
    <col min="26" max="26" width="14.85546875" customWidth="1"/>
    <col min="27" max="27" width="1.7109375" customWidth="1"/>
    <col min="28" max="28" width="14.85546875" customWidth="1"/>
    <col min="29" max="29" width="1.7109375" customWidth="1"/>
    <col min="30" max="30" width="14.85546875" customWidth="1"/>
    <col min="31" max="31" width="1.7109375" customWidth="1"/>
    <col min="271" max="271" width="45" customWidth="1"/>
    <col min="272" max="272" width="4.42578125" customWidth="1"/>
    <col min="273" max="273" width="19.42578125" customWidth="1"/>
    <col min="274" max="274" width="25.85546875" customWidth="1"/>
    <col min="275" max="276" width="7.7109375" customWidth="1"/>
    <col min="277" max="277" width="5.85546875" customWidth="1"/>
    <col min="278" max="278" width="7.7109375" customWidth="1"/>
    <col min="527" max="527" width="45" customWidth="1"/>
    <col min="528" max="528" width="4.42578125" customWidth="1"/>
    <col min="529" max="529" width="19.42578125" customWidth="1"/>
    <col min="530" max="530" width="25.85546875" customWidth="1"/>
    <col min="531" max="532" width="7.7109375" customWidth="1"/>
    <col min="533" max="533" width="5.85546875" customWidth="1"/>
    <col min="534" max="534" width="7.7109375" customWidth="1"/>
    <col min="783" max="783" width="45" customWidth="1"/>
    <col min="784" max="784" width="4.42578125" customWidth="1"/>
    <col min="785" max="785" width="19.42578125" customWidth="1"/>
    <col min="786" max="786" width="25.85546875" customWidth="1"/>
    <col min="787" max="788" width="7.7109375" customWidth="1"/>
    <col min="789" max="789" width="5.85546875" customWidth="1"/>
    <col min="790" max="790" width="7.7109375" customWidth="1"/>
    <col min="1039" max="1039" width="45" customWidth="1"/>
    <col min="1040" max="1040" width="4.42578125" customWidth="1"/>
    <col min="1041" max="1041" width="19.42578125" customWidth="1"/>
    <col min="1042" max="1042" width="25.85546875" customWidth="1"/>
    <col min="1043" max="1044" width="7.7109375" customWidth="1"/>
    <col min="1045" max="1045" width="5.85546875" customWidth="1"/>
    <col min="1046" max="1046" width="7.7109375" customWidth="1"/>
    <col min="1295" max="1295" width="45" customWidth="1"/>
    <col min="1296" max="1296" width="4.42578125" customWidth="1"/>
    <col min="1297" max="1297" width="19.42578125" customWidth="1"/>
    <col min="1298" max="1298" width="25.85546875" customWidth="1"/>
    <col min="1299" max="1300" width="7.7109375" customWidth="1"/>
    <col min="1301" max="1301" width="5.85546875" customWidth="1"/>
    <col min="1302" max="1302" width="7.7109375" customWidth="1"/>
    <col min="1551" max="1551" width="45" customWidth="1"/>
    <col min="1552" max="1552" width="4.42578125" customWidth="1"/>
    <col min="1553" max="1553" width="19.42578125" customWidth="1"/>
    <col min="1554" max="1554" width="25.85546875" customWidth="1"/>
    <col min="1555" max="1556" width="7.7109375" customWidth="1"/>
    <col min="1557" max="1557" width="5.85546875" customWidth="1"/>
    <col min="1558" max="1558" width="7.7109375" customWidth="1"/>
    <col min="1807" max="1807" width="45" customWidth="1"/>
    <col min="1808" max="1808" width="4.42578125" customWidth="1"/>
    <col min="1809" max="1809" width="19.42578125" customWidth="1"/>
    <col min="1810" max="1810" width="25.85546875" customWidth="1"/>
    <col min="1811" max="1812" width="7.7109375" customWidth="1"/>
    <col min="1813" max="1813" width="5.85546875" customWidth="1"/>
    <col min="1814" max="1814" width="7.7109375" customWidth="1"/>
    <col min="2063" max="2063" width="45" customWidth="1"/>
    <col min="2064" max="2064" width="4.42578125" customWidth="1"/>
    <col min="2065" max="2065" width="19.42578125" customWidth="1"/>
    <col min="2066" max="2066" width="25.85546875" customWidth="1"/>
    <col min="2067" max="2068" width="7.7109375" customWidth="1"/>
    <col min="2069" max="2069" width="5.85546875" customWidth="1"/>
    <col min="2070" max="2070" width="7.7109375" customWidth="1"/>
    <col min="2319" max="2319" width="45" customWidth="1"/>
    <col min="2320" max="2320" width="4.42578125" customWidth="1"/>
    <col min="2321" max="2321" width="19.42578125" customWidth="1"/>
    <col min="2322" max="2322" width="25.85546875" customWidth="1"/>
    <col min="2323" max="2324" width="7.7109375" customWidth="1"/>
    <col min="2325" max="2325" width="5.85546875" customWidth="1"/>
    <col min="2326" max="2326" width="7.7109375" customWidth="1"/>
    <col min="2575" max="2575" width="45" customWidth="1"/>
    <col min="2576" max="2576" width="4.42578125" customWidth="1"/>
    <col min="2577" max="2577" width="19.42578125" customWidth="1"/>
    <col min="2578" max="2578" width="25.85546875" customWidth="1"/>
    <col min="2579" max="2580" width="7.7109375" customWidth="1"/>
    <col min="2581" max="2581" width="5.85546875" customWidth="1"/>
    <col min="2582" max="2582" width="7.7109375" customWidth="1"/>
    <col min="2831" max="2831" width="45" customWidth="1"/>
    <col min="2832" max="2832" width="4.42578125" customWidth="1"/>
    <col min="2833" max="2833" width="19.42578125" customWidth="1"/>
    <col min="2834" max="2834" width="25.85546875" customWidth="1"/>
    <col min="2835" max="2836" width="7.7109375" customWidth="1"/>
    <col min="2837" max="2837" width="5.85546875" customWidth="1"/>
    <col min="2838" max="2838" width="7.7109375" customWidth="1"/>
    <col min="3087" max="3087" width="45" customWidth="1"/>
    <col min="3088" max="3088" width="4.42578125" customWidth="1"/>
    <col min="3089" max="3089" width="19.42578125" customWidth="1"/>
    <col min="3090" max="3090" width="25.85546875" customWidth="1"/>
    <col min="3091" max="3092" width="7.7109375" customWidth="1"/>
    <col min="3093" max="3093" width="5.85546875" customWidth="1"/>
    <col min="3094" max="3094" width="7.7109375" customWidth="1"/>
    <col min="3343" max="3343" width="45" customWidth="1"/>
    <col min="3344" max="3344" width="4.42578125" customWidth="1"/>
    <col min="3345" max="3345" width="19.42578125" customWidth="1"/>
    <col min="3346" max="3346" width="25.85546875" customWidth="1"/>
    <col min="3347" max="3348" width="7.7109375" customWidth="1"/>
    <col min="3349" max="3349" width="5.85546875" customWidth="1"/>
    <col min="3350" max="3350" width="7.7109375" customWidth="1"/>
    <col min="3599" max="3599" width="45" customWidth="1"/>
    <col min="3600" max="3600" width="4.42578125" customWidth="1"/>
    <col min="3601" max="3601" width="19.42578125" customWidth="1"/>
    <col min="3602" max="3602" width="25.85546875" customWidth="1"/>
    <col min="3603" max="3604" width="7.7109375" customWidth="1"/>
    <col min="3605" max="3605" width="5.85546875" customWidth="1"/>
    <col min="3606" max="3606" width="7.7109375" customWidth="1"/>
    <col min="3855" max="3855" width="45" customWidth="1"/>
    <col min="3856" max="3856" width="4.42578125" customWidth="1"/>
    <col min="3857" max="3857" width="19.42578125" customWidth="1"/>
    <col min="3858" max="3858" width="25.85546875" customWidth="1"/>
    <col min="3859" max="3860" width="7.7109375" customWidth="1"/>
    <col min="3861" max="3861" width="5.85546875" customWidth="1"/>
    <col min="3862" max="3862" width="7.7109375" customWidth="1"/>
    <col min="4111" max="4111" width="45" customWidth="1"/>
    <col min="4112" max="4112" width="4.42578125" customWidth="1"/>
    <col min="4113" max="4113" width="19.42578125" customWidth="1"/>
    <col min="4114" max="4114" width="25.85546875" customWidth="1"/>
    <col min="4115" max="4116" width="7.7109375" customWidth="1"/>
    <col min="4117" max="4117" width="5.85546875" customWidth="1"/>
    <col min="4118" max="4118" width="7.7109375" customWidth="1"/>
    <col min="4367" max="4367" width="45" customWidth="1"/>
    <col min="4368" max="4368" width="4.42578125" customWidth="1"/>
    <col min="4369" max="4369" width="19.42578125" customWidth="1"/>
    <col min="4370" max="4370" width="25.85546875" customWidth="1"/>
    <col min="4371" max="4372" width="7.7109375" customWidth="1"/>
    <col min="4373" max="4373" width="5.85546875" customWidth="1"/>
    <col min="4374" max="4374" width="7.7109375" customWidth="1"/>
    <col min="4623" max="4623" width="45" customWidth="1"/>
    <col min="4624" max="4624" width="4.42578125" customWidth="1"/>
    <col min="4625" max="4625" width="19.42578125" customWidth="1"/>
    <col min="4626" max="4626" width="25.85546875" customWidth="1"/>
    <col min="4627" max="4628" width="7.7109375" customWidth="1"/>
    <col min="4629" max="4629" width="5.85546875" customWidth="1"/>
    <col min="4630" max="4630" width="7.7109375" customWidth="1"/>
    <col min="4879" max="4879" width="45" customWidth="1"/>
    <col min="4880" max="4880" width="4.42578125" customWidth="1"/>
    <col min="4881" max="4881" width="19.42578125" customWidth="1"/>
    <col min="4882" max="4882" width="25.85546875" customWidth="1"/>
    <col min="4883" max="4884" width="7.7109375" customWidth="1"/>
    <col min="4885" max="4885" width="5.85546875" customWidth="1"/>
    <col min="4886" max="4886" width="7.7109375" customWidth="1"/>
    <col min="5135" max="5135" width="45" customWidth="1"/>
    <col min="5136" max="5136" width="4.42578125" customWidth="1"/>
    <col min="5137" max="5137" width="19.42578125" customWidth="1"/>
    <col min="5138" max="5138" width="25.85546875" customWidth="1"/>
    <col min="5139" max="5140" width="7.7109375" customWidth="1"/>
    <col min="5141" max="5141" width="5.85546875" customWidth="1"/>
    <col min="5142" max="5142" width="7.7109375" customWidth="1"/>
    <col min="5391" max="5391" width="45" customWidth="1"/>
    <col min="5392" max="5392" width="4.42578125" customWidth="1"/>
    <col min="5393" max="5393" width="19.42578125" customWidth="1"/>
    <col min="5394" max="5394" width="25.85546875" customWidth="1"/>
    <col min="5395" max="5396" width="7.7109375" customWidth="1"/>
    <col min="5397" max="5397" width="5.85546875" customWidth="1"/>
    <col min="5398" max="5398" width="7.7109375" customWidth="1"/>
    <col min="5647" max="5647" width="45" customWidth="1"/>
    <col min="5648" max="5648" width="4.42578125" customWidth="1"/>
    <col min="5649" max="5649" width="19.42578125" customWidth="1"/>
    <col min="5650" max="5650" width="25.85546875" customWidth="1"/>
    <col min="5651" max="5652" width="7.7109375" customWidth="1"/>
    <col min="5653" max="5653" width="5.85546875" customWidth="1"/>
    <col min="5654" max="5654" width="7.7109375" customWidth="1"/>
    <col min="5903" max="5903" width="45" customWidth="1"/>
    <col min="5904" max="5904" width="4.42578125" customWidth="1"/>
    <col min="5905" max="5905" width="19.42578125" customWidth="1"/>
    <col min="5906" max="5906" width="25.85546875" customWidth="1"/>
    <col min="5907" max="5908" width="7.7109375" customWidth="1"/>
    <col min="5909" max="5909" width="5.85546875" customWidth="1"/>
    <col min="5910" max="5910" width="7.7109375" customWidth="1"/>
    <col min="6159" max="6159" width="45" customWidth="1"/>
    <col min="6160" max="6160" width="4.42578125" customWidth="1"/>
    <col min="6161" max="6161" width="19.42578125" customWidth="1"/>
    <col min="6162" max="6162" width="25.85546875" customWidth="1"/>
    <col min="6163" max="6164" width="7.7109375" customWidth="1"/>
    <col min="6165" max="6165" width="5.85546875" customWidth="1"/>
    <col min="6166" max="6166" width="7.7109375" customWidth="1"/>
    <col min="6415" max="6415" width="45" customWidth="1"/>
    <col min="6416" max="6416" width="4.42578125" customWidth="1"/>
    <col min="6417" max="6417" width="19.42578125" customWidth="1"/>
    <col min="6418" max="6418" width="25.85546875" customWidth="1"/>
    <col min="6419" max="6420" width="7.7109375" customWidth="1"/>
    <col min="6421" max="6421" width="5.85546875" customWidth="1"/>
    <col min="6422" max="6422" width="7.7109375" customWidth="1"/>
    <col min="6671" max="6671" width="45" customWidth="1"/>
    <col min="6672" max="6672" width="4.42578125" customWidth="1"/>
    <col min="6673" max="6673" width="19.42578125" customWidth="1"/>
    <col min="6674" max="6674" width="25.85546875" customWidth="1"/>
    <col min="6675" max="6676" width="7.7109375" customWidth="1"/>
    <col min="6677" max="6677" width="5.85546875" customWidth="1"/>
    <col min="6678" max="6678" width="7.7109375" customWidth="1"/>
    <col min="6927" max="6927" width="45" customWidth="1"/>
    <col min="6928" max="6928" width="4.42578125" customWidth="1"/>
    <col min="6929" max="6929" width="19.42578125" customWidth="1"/>
    <col min="6930" max="6930" width="25.85546875" customWidth="1"/>
    <col min="6931" max="6932" width="7.7109375" customWidth="1"/>
    <col min="6933" max="6933" width="5.85546875" customWidth="1"/>
    <col min="6934" max="6934" width="7.7109375" customWidth="1"/>
    <col min="7183" max="7183" width="45" customWidth="1"/>
    <col min="7184" max="7184" width="4.42578125" customWidth="1"/>
    <col min="7185" max="7185" width="19.42578125" customWidth="1"/>
    <col min="7186" max="7186" width="25.85546875" customWidth="1"/>
    <col min="7187" max="7188" width="7.7109375" customWidth="1"/>
    <col min="7189" max="7189" width="5.85546875" customWidth="1"/>
    <col min="7190" max="7190" width="7.7109375" customWidth="1"/>
    <col min="7439" max="7439" width="45" customWidth="1"/>
    <col min="7440" max="7440" width="4.42578125" customWidth="1"/>
    <col min="7441" max="7441" width="19.42578125" customWidth="1"/>
    <col min="7442" max="7442" width="25.85546875" customWidth="1"/>
    <col min="7443" max="7444" width="7.7109375" customWidth="1"/>
    <col min="7445" max="7445" width="5.85546875" customWidth="1"/>
    <col min="7446" max="7446" width="7.7109375" customWidth="1"/>
    <col min="7695" max="7695" width="45" customWidth="1"/>
    <col min="7696" max="7696" width="4.42578125" customWidth="1"/>
    <col min="7697" max="7697" width="19.42578125" customWidth="1"/>
    <col min="7698" max="7698" width="25.85546875" customWidth="1"/>
    <col min="7699" max="7700" width="7.7109375" customWidth="1"/>
    <col min="7701" max="7701" width="5.85546875" customWidth="1"/>
    <col min="7702" max="7702" width="7.7109375" customWidth="1"/>
    <col min="7951" max="7951" width="45" customWidth="1"/>
    <col min="7952" max="7952" width="4.42578125" customWidth="1"/>
    <col min="7953" max="7953" width="19.42578125" customWidth="1"/>
    <col min="7954" max="7954" width="25.85546875" customWidth="1"/>
    <col min="7955" max="7956" width="7.7109375" customWidth="1"/>
    <col min="7957" max="7957" width="5.85546875" customWidth="1"/>
    <col min="7958" max="7958" width="7.7109375" customWidth="1"/>
    <col min="8207" max="8207" width="45" customWidth="1"/>
    <col min="8208" max="8208" width="4.42578125" customWidth="1"/>
    <col min="8209" max="8209" width="19.42578125" customWidth="1"/>
    <col min="8210" max="8210" width="25.85546875" customWidth="1"/>
    <col min="8211" max="8212" width="7.7109375" customWidth="1"/>
    <col min="8213" max="8213" width="5.85546875" customWidth="1"/>
    <col min="8214" max="8214" width="7.7109375" customWidth="1"/>
    <col min="8463" max="8463" width="45" customWidth="1"/>
    <col min="8464" max="8464" width="4.42578125" customWidth="1"/>
    <col min="8465" max="8465" width="19.42578125" customWidth="1"/>
    <col min="8466" max="8466" width="25.85546875" customWidth="1"/>
    <col min="8467" max="8468" width="7.7109375" customWidth="1"/>
    <col min="8469" max="8469" width="5.85546875" customWidth="1"/>
    <col min="8470" max="8470" width="7.7109375" customWidth="1"/>
    <col min="8719" max="8719" width="45" customWidth="1"/>
    <col min="8720" max="8720" width="4.42578125" customWidth="1"/>
    <col min="8721" max="8721" width="19.42578125" customWidth="1"/>
    <col min="8722" max="8722" width="25.85546875" customWidth="1"/>
    <col min="8723" max="8724" width="7.7109375" customWidth="1"/>
    <col min="8725" max="8725" width="5.85546875" customWidth="1"/>
    <col min="8726" max="8726" width="7.7109375" customWidth="1"/>
    <col min="8975" max="8975" width="45" customWidth="1"/>
    <col min="8976" max="8976" width="4.42578125" customWidth="1"/>
    <col min="8977" max="8977" width="19.42578125" customWidth="1"/>
    <col min="8978" max="8978" width="25.85546875" customWidth="1"/>
    <col min="8979" max="8980" width="7.7109375" customWidth="1"/>
    <col min="8981" max="8981" width="5.85546875" customWidth="1"/>
    <col min="8982" max="8982" width="7.7109375" customWidth="1"/>
    <col min="9231" max="9231" width="45" customWidth="1"/>
    <col min="9232" max="9232" width="4.42578125" customWidth="1"/>
    <col min="9233" max="9233" width="19.42578125" customWidth="1"/>
    <col min="9234" max="9234" width="25.85546875" customWidth="1"/>
    <col min="9235" max="9236" width="7.7109375" customWidth="1"/>
    <col min="9237" max="9237" width="5.85546875" customWidth="1"/>
    <col min="9238" max="9238" width="7.7109375" customWidth="1"/>
    <col min="9487" max="9487" width="45" customWidth="1"/>
    <col min="9488" max="9488" width="4.42578125" customWidth="1"/>
    <col min="9489" max="9489" width="19.42578125" customWidth="1"/>
    <col min="9490" max="9490" width="25.85546875" customWidth="1"/>
    <col min="9491" max="9492" width="7.7109375" customWidth="1"/>
    <col min="9493" max="9493" width="5.85546875" customWidth="1"/>
    <col min="9494" max="9494" width="7.7109375" customWidth="1"/>
    <col min="9743" max="9743" width="45" customWidth="1"/>
    <col min="9744" max="9744" width="4.42578125" customWidth="1"/>
    <col min="9745" max="9745" width="19.42578125" customWidth="1"/>
    <col min="9746" max="9746" width="25.85546875" customWidth="1"/>
    <col min="9747" max="9748" width="7.7109375" customWidth="1"/>
    <col min="9749" max="9749" width="5.85546875" customWidth="1"/>
    <col min="9750" max="9750" width="7.7109375" customWidth="1"/>
    <col min="9999" max="9999" width="45" customWidth="1"/>
    <col min="10000" max="10000" width="4.42578125" customWidth="1"/>
    <col min="10001" max="10001" width="19.42578125" customWidth="1"/>
    <col min="10002" max="10002" width="25.85546875" customWidth="1"/>
    <col min="10003" max="10004" width="7.7109375" customWidth="1"/>
    <col min="10005" max="10005" width="5.85546875" customWidth="1"/>
    <col min="10006" max="10006" width="7.7109375" customWidth="1"/>
    <col min="10255" max="10255" width="45" customWidth="1"/>
    <col min="10256" max="10256" width="4.42578125" customWidth="1"/>
    <col min="10257" max="10257" width="19.42578125" customWidth="1"/>
    <col min="10258" max="10258" width="25.85546875" customWidth="1"/>
    <col min="10259" max="10260" width="7.7109375" customWidth="1"/>
    <col min="10261" max="10261" width="5.85546875" customWidth="1"/>
    <col min="10262" max="10262" width="7.7109375" customWidth="1"/>
    <col min="10511" max="10511" width="45" customWidth="1"/>
    <col min="10512" max="10512" width="4.42578125" customWidth="1"/>
    <col min="10513" max="10513" width="19.42578125" customWidth="1"/>
    <col min="10514" max="10514" width="25.85546875" customWidth="1"/>
    <col min="10515" max="10516" width="7.7109375" customWidth="1"/>
    <col min="10517" max="10517" width="5.85546875" customWidth="1"/>
    <col min="10518" max="10518" width="7.7109375" customWidth="1"/>
    <col min="10767" max="10767" width="45" customWidth="1"/>
    <col min="10768" max="10768" width="4.42578125" customWidth="1"/>
    <col min="10769" max="10769" width="19.42578125" customWidth="1"/>
    <col min="10770" max="10770" width="25.85546875" customWidth="1"/>
    <col min="10771" max="10772" width="7.7109375" customWidth="1"/>
    <col min="10773" max="10773" width="5.85546875" customWidth="1"/>
    <col min="10774" max="10774" width="7.7109375" customWidth="1"/>
    <col min="11023" max="11023" width="45" customWidth="1"/>
    <col min="11024" max="11024" width="4.42578125" customWidth="1"/>
    <col min="11025" max="11025" width="19.42578125" customWidth="1"/>
    <col min="11026" max="11026" width="25.85546875" customWidth="1"/>
    <col min="11027" max="11028" width="7.7109375" customWidth="1"/>
    <col min="11029" max="11029" width="5.85546875" customWidth="1"/>
    <col min="11030" max="11030" width="7.7109375" customWidth="1"/>
    <col min="11279" max="11279" width="45" customWidth="1"/>
    <col min="11280" max="11280" width="4.42578125" customWidth="1"/>
    <col min="11281" max="11281" width="19.42578125" customWidth="1"/>
    <col min="11282" max="11282" width="25.85546875" customWidth="1"/>
    <col min="11283" max="11284" width="7.7109375" customWidth="1"/>
    <col min="11285" max="11285" width="5.85546875" customWidth="1"/>
    <col min="11286" max="11286" width="7.7109375" customWidth="1"/>
    <col min="11535" max="11535" width="45" customWidth="1"/>
    <col min="11536" max="11536" width="4.42578125" customWidth="1"/>
    <col min="11537" max="11537" width="19.42578125" customWidth="1"/>
    <col min="11538" max="11538" width="25.85546875" customWidth="1"/>
    <col min="11539" max="11540" width="7.7109375" customWidth="1"/>
    <col min="11541" max="11541" width="5.85546875" customWidth="1"/>
    <col min="11542" max="11542" width="7.7109375" customWidth="1"/>
    <col min="11791" max="11791" width="45" customWidth="1"/>
    <col min="11792" max="11792" width="4.42578125" customWidth="1"/>
    <col min="11793" max="11793" width="19.42578125" customWidth="1"/>
    <col min="11794" max="11794" width="25.85546875" customWidth="1"/>
    <col min="11795" max="11796" width="7.7109375" customWidth="1"/>
    <col min="11797" max="11797" width="5.85546875" customWidth="1"/>
    <col min="11798" max="11798" width="7.7109375" customWidth="1"/>
    <col min="12047" max="12047" width="45" customWidth="1"/>
    <col min="12048" max="12048" width="4.42578125" customWidth="1"/>
    <col min="12049" max="12049" width="19.42578125" customWidth="1"/>
    <col min="12050" max="12050" width="25.85546875" customWidth="1"/>
    <col min="12051" max="12052" width="7.7109375" customWidth="1"/>
    <col min="12053" max="12053" width="5.85546875" customWidth="1"/>
    <col min="12054" max="12054" width="7.7109375" customWidth="1"/>
    <col min="12303" max="12303" width="45" customWidth="1"/>
    <col min="12304" max="12304" width="4.42578125" customWidth="1"/>
    <col min="12305" max="12305" width="19.42578125" customWidth="1"/>
    <col min="12306" max="12306" width="25.85546875" customWidth="1"/>
    <col min="12307" max="12308" width="7.7109375" customWidth="1"/>
    <col min="12309" max="12309" width="5.85546875" customWidth="1"/>
    <col min="12310" max="12310" width="7.7109375" customWidth="1"/>
    <col min="12559" max="12559" width="45" customWidth="1"/>
    <col min="12560" max="12560" width="4.42578125" customWidth="1"/>
    <col min="12561" max="12561" width="19.42578125" customWidth="1"/>
    <col min="12562" max="12562" width="25.85546875" customWidth="1"/>
    <col min="12563" max="12564" width="7.7109375" customWidth="1"/>
    <col min="12565" max="12565" width="5.85546875" customWidth="1"/>
    <col min="12566" max="12566" width="7.7109375" customWidth="1"/>
    <col min="12815" max="12815" width="45" customWidth="1"/>
    <col min="12816" max="12816" width="4.42578125" customWidth="1"/>
    <col min="12817" max="12817" width="19.42578125" customWidth="1"/>
    <col min="12818" max="12818" width="25.85546875" customWidth="1"/>
    <col min="12819" max="12820" width="7.7109375" customWidth="1"/>
    <col min="12821" max="12821" width="5.85546875" customWidth="1"/>
    <col min="12822" max="12822" width="7.7109375" customWidth="1"/>
    <col min="13071" max="13071" width="45" customWidth="1"/>
    <col min="13072" max="13072" width="4.42578125" customWidth="1"/>
    <col min="13073" max="13073" width="19.42578125" customWidth="1"/>
    <col min="13074" max="13074" width="25.85546875" customWidth="1"/>
    <col min="13075" max="13076" width="7.7109375" customWidth="1"/>
    <col min="13077" max="13077" width="5.85546875" customWidth="1"/>
    <col min="13078" max="13078" width="7.7109375" customWidth="1"/>
    <col min="13327" max="13327" width="45" customWidth="1"/>
    <col min="13328" max="13328" width="4.42578125" customWidth="1"/>
    <col min="13329" max="13329" width="19.42578125" customWidth="1"/>
    <col min="13330" max="13330" width="25.85546875" customWidth="1"/>
    <col min="13331" max="13332" width="7.7109375" customWidth="1"/>
    <col min="13333" max="13333" width="5.85546875" customWidth="1"/>
    <col min="13334" max="13334" width="7.7109375" customWidth="1"/>
    <col min="13583" max="13583" width="45" customWidth="1"/>
    <col min="13584" max="13584" width="4.42578125" customWidth="1"/>
    <col min="13585" max="13585" width="19.42578125" customWidth="1"/>
    <col min="13586" max="13586" width="25.85546875" customWidth="1"/>
    <col min="13587" max="13588" width="7.7109375" customWidth="1"/>
    <col min="13589" max="13589" width="5.85546875" customWidth="1"/>
    <col min="13590" max="13590" width="7.7109375" customWidth="1"/>
    <col min="13839" max="13839" width="45" customWidth="1"/>
    <col min="13840" max="13840" width="4.42578125" customWidth="1"/>
    <col min="13841" max="13841" width="19.42578125" customWidth="1"/>
    <col min="13842" max="13842" width="25.85546875" customWidth="1"/>
    <col min="13843" max="13844" width="7.7109375" customWidth="1"/>
    <col min="13845" max="13845" width="5.85546875" customWidth="1"/>
    <col min="13846" max="13846" width="7.7109375" customWidth="1"/>
    <col min="14095" max="14095" width="45" customWidth="1"/>
    <col min="14096" max="14096" width="4.42578125" customWidth="1"/>
    <col min="14097" max="14097" width="19.42578125" customWidth="1"/>
    <col min="14098" max="14098" width="25.85546875" customWidth="1"/>
    <col min="14099" max="14100" width="7.7109375" customWidth="1"/>
    <col min="14101" max="14101" width="5.85546875" customWidth="1"/>
    <col min="14102" max="14102" width="7.7109375" customWidth="1"/>
    <col min="14351" max="14351" width="45" customWidth="1"/>
    <col min="14352" max="14352" width="4.42578125" customWidth="1"/>
    <col min="14353" max="14353" width="19.42578125" customWidth="1"/>
    <col min="14354" max="14354" width="25.85546875" customWidth="1"/>
    <col min="14355" max="14356" width="7.7109375" customWidth="1"/>
    <col min="14357" max="14357" width="5.85546875" customWidth="1"/>
    <col min="14358" max="14358" width="7.7109375" customWidth="1"/>
    <col min="14607" max="14607" width="45" customWidth="1"/>
    <col min="14608" max="14608" width="4.42578125" customWidth="1"/>
    <col min="14609" max="14609" width="19.42578125" customWidth="1"/>
    <col min="14610" max="14610" width="25.85546875" customWidth="1"/>
    <col min="14611" max="14612" width="7.7109375" customWidth="1"/>
    <col min="14613" max="14613" width="5.85546875" customWidth="1"/>
    <col min="14614" max="14614" width="7.7109375" customWidth="1"/>
    <col min="14863" max="14863" width="45" customWidth="1"/>
    <col min="14864" max="14864" width="4.42578125" customWidth="1"/>
    <col min="14865" max="14865" width="19.42578125" customWidth="1"/>
    <col min="14866" max="14866" width="25.85546875" customWidth="1"/>
    <col min="14867" max="14868" width="7.7109375" customWidth="1"/>
    <col min="14869" max="14869" width="5.85546875" customWidth="1"/>
    <col min="14870" max="14870" width="7.7109375" customWidth="1"/>
    <col min="15119" max="15119" width="45" customWidth="1"/>
    <col min="15120" max="15120" width="4.42578125" customWidth="1"/>
    <col min="15121" max="15121" width="19.42578125" customWidth="1"/>
    <col min="15122" max="15122" width="25.85546875" customWidth="1"/>
    <col min="15123" max="15124" width="7.7109375" customWidth="1"/>
    <col min="15125" max="15125" width="5.85546875" customWidth="1"/>
    <col min="15126" max="15126" width="7.7109375" customWidth="1"/>
    <col min="15375" max="15375" width="45" customWidth="1"/>
    <col min="15376" max="15376" width="4.42578125" customWidth="1"/>
    <col min="15377" max="15377" width="19.42578125" customWidth="1"/>
    <col min="15378" max="15378" width="25.85546875" customWidth="1"/>
    <col min="15379" max="15380" width="7.7109375" customWidth="1"/>
    <col min="15381" max="15381" width="5.85546875" customWidth="1"/>
    <col min="15382" max="15382" width="7.7109375" customWidth="1"/>
    <col min="15631" max="15631" width="45" customWidth="1"/>
    <col min="15632" max="15632" width="4.42578125" customWidth="1"/>
    <col min="15633" max="15633" width="19.42578125" customWidth="1"/>
    <col min="15634" max="15634" width="25.85546875" customWidth="1"/>
    <col min="15635" max="15636" width="7.7109375" customWidth="1"/>
    <col min="15637" max="15637" width="5.85546875" customWidth="1"/>
    <col min="15638" max="15638" width="7.7109375" customWidth="1"/>
    <col min="15887" max="15887" width="45" customWidth="1"/>
    <col min="15888" max="15888" width="4.42578125" customWidth="1"/>
    <col min="15889" max="15889" width="19.42578125" customWidth="1"/>
    <col min="15890" max="15890" width="25.85546875" customWidth="1"/>
    <col min="15891" max="15892" width="7.7109375" customWidth="1"/>
    <col min="15893" max="15893" width="5.85546875" customWidth="1"/>
    <col min="15894" max="15894" width="7.7109375" customWidth="1"/>
    <col min="16143" max="16143" width="45" customWidth="1"/>
    <col min="16144" max="16144" width="4.42578125" customWidth="1"/>
    <col min="16145" max="16145" width="19.42578125" customWidth="1"/>
    <col min="16146" max="16146" width="25.85546875" customWidth="1"/>
    <col min="16147" max="16148" width="7.7109375" customWidth="1"/>
    <col min="16149" max="16149" width="5.85546875" customWidth="1"/>
    <col min="16150" max="16150" width="7.7109375" customWidth="1"/>
  </cols>
  <sheetData>
    <row r="1" spans="1:33" ht="15.75" customHeight="1" x14ac:dyDescent="0.25">
      <c r="A1" s="18"/>
      <c r="B1" s="19"/>
      <c r="C1" s="6"/>
      <c r="D1" s="20"/>
      <c r="E1" s="19"/>
    </row>
    <row r="2" spans="1:33" ht="15.75" customHeight="1" x14ac:dyDescent="0.25">
      <c r="A2" s="18"/>
      <c r="B2" s="19"/>
      <c r="C2" s="6"/>
      <c r="D2" s="20"/>
      <c r="E2" s="19"/>
      <c r="I2" s="6" t="s">
        <v>59</v>
      </c>
      <c r="K2" s="6" t="s">
        <v>59</v>
      </c>
      <c r="M2" s="6" t="s">
        <v>70</v>
      </c>
      <c r="Q2" s="6" t="s">
        <v>79</v>
      </c>
      <c r="R2" s="6"/>
      <c r="AB2" s="6" t="s">
        <v>96</v>
      </c>
      <c r="AG2" t="s">
        <v>0</v>
      </c>
    </row>
    <row r="3" spans="1:33" ht="15.75" customHeight="1" x14ac:dyDescent="0.25">
      <c r="A3" s="21"/>
      <c r="B3" s="19"/>
      <c r="C3" s="6"/>
      <c r="D3" s="20"/>
      <c r="E3" s="19"/>
      <c r="I3" s="32" t="s">
        <v>65</v>
      </c>
      <c r="K3" s="32" t="s">
        <v>65</v>
      </c>
      <c r="M3" s="32" t="s">
        <v>71</v>
      </c>
      <c r="O3" s="31" t="s">
        <v>75</v>
      </c>
      <c r="Q3" s="32" t="s">
        <v>80</v>
      </c>
      <c r="R3" s="32"/>
      <c r="Z3" s="32" t="s">
        <v>92</v>
      </c>
      <c r="AB3" s="32" t="s">
        <v>98</v>
      </c>
      <c r="AD3" s="32" t="s">
        <v>97</v>
      </c>
      <c r="AG3" t="s">
        <v>60</v>
      </c>
    </row>
    <row r="4" spans="1:33" ht="15.75" x14ac:dyDescent="0.25">
      <c r="A4" s="4"/>
      <c r="B4" s="1"/>
      <c r="C4" s="2"/>
      <c r="D4" s="3"/>
      <c r="E4" s="1"/>
      <c r="I4" s="6" t="s">
        <v>68</v>
      </c>
      <c r="K4" s="6" t="s">
        <v>69</v>
      </c>
      <c r="M4" s="6" t="s">
        <v>72</v>
      </c>
      <c r="O4" s="32" t="s">
        <v>76</v>
      </c>
      <c r="Q4" s="6" t="s">
        <v>81</v>
      </c>
      <c r="R4" s="6"/>
      <c r="Z4" s="6" t="s">
        <v>93</v>
      </c>
      <c r="AB4" s="6" t="s">
        <v>93</v>
      </c>
      <c r="AD4" s="6" t="s">
        <v>93</v>
      </c>
    </row>
    <row r="5" spans="1:33" ht="15" customHeight="1" x14ac:dyDescent="0.2">
      <c r="A5" s="5"/>
      <c r="C5" s="6" t="s">
        <v>1</v>
      </c>
      <c r="D5" s="5"/>
      <c r="E5" s="6" t="s">
        <v>61</v>
      </c>
      <c r="G5" s="26" t="s">
        <v>64</v>
      </c>
      <c r="I5" s="6" t="s">
        <v>66</v>
      </c>
      <c r="K5" s="6" t="s">
        <v>66</v>
      </c>
      <c r="M5" s="6" t="s">
        <v>73</v>
      </c>
      <c r="O5" s="6" t="s">
        <v>77</v>
      </c>
      <c r="Q5" s="6" t="s">
        <v>82</v>
      </c>
      <c r="R5" s="6"/>
      <c r="T5" s="26" t="s">
        <v>85</v>
      </c>
      <c r="V5" s="26" t="s">
        <v>88</v>
      </c>
      <c r="X5" s="26" t="s">
        <v>90</v>
      </c>
      <c r="Z5" s="6" t="s">
        <v>94</v>
      </c>
      <c r="AB5" s="6" t="s">
        <v>94</v>
      </c>
      <c r="AD5" s="6" t="s">
        <v>94</v>
      </c>
    </row>
    <row r="6" spans="1:33" ht="15.75" thickBot="1" x14ac:dyDescent="0.25">
      <c r="A6" s="7" t="s">
        <v>2</v>
      </c>
      <c r="B6" s="8"/>
      <c r="C6" s="9" t="s">
        <v>3</v>
      </c>
      <c r="D6" s="7"/>
      <c r="E6" s="9" t="s">
        <v>62</v>
      </c>
      <c r="F6" s="8"/>
      <c r="G6" s="9" t="s">
        <v>63</v>
      </c>
      <c r="H6" s="7"/>
      <c r="I6" s="9" t="s">
        <v>67</v>
      </c>
      <c r="J6" s="8"/>
      <c r="K6" s="9" t="s">
        <v>67</v>
      </c>
      <c r="L6" s="7"/>
      <c r="M6" s="9" t="s">
        <v>74</v>
      </c>
      <c r="N6" s="7"/>
      <c r="O6" s="9" t="s">
        <v>78</v>
      </c>
      <c r="P6" s="8"/>
      <c r="Q6" s="9" t="s">
        <v>83</v>
      </c>
      <c r="R6" s="9"/>
      <c r="S6" s="7"/>
      <c r="T6" s="9" t="s">
        <v>86</v>
      </c>
      <c r="U6" s="27"/>
      <c r="V6" s="9" t="s">
        <v>89</v>
      </c>
      <c r="W6" s="8"/>
      <c r="X6" s="9" t="s">
        <v>91</v>
      </c>
      <c r="Y6" s="7"/>
      <c r="Z6" s="9" t="s">
        <v>95</v>
      </c>
      <c r="AA6" s="7"/>
      <c r="AB6" s="9" t="s">
        <v>95</v>
      </c>
      <c r="AC6" s="7"/>
      <c r="AD6" s="9" t="s">
        <v>95</v>
      </c>
      <c r="AE6" s="27"/>
    </row>
    <row r="7" spans="1:33" ht="18" customHeight="1" x14ac:dyDescent="0.2">
      <c r="A7" s="10" t="s">
        <v>4</v>
      </c>
      <c r="C7" s="10">
        <f>'[1]By Grade'!AF8</f>
        <v>1907</v>
      </c>
      <c r="D7" s="5"/>
      <c r="E7" s="22">
        <v>341.06</v>
      </c>
      <c r="G7" s="24" t="str">
        <f>IF([2]Summary!$X11&gt;0,"Yes","No")</f>
        <v>No</v>
      </c>
      <c r="I7" s="22">
        <v>0</v>
      </c>
      <c r="K7" s="28">
        <v>0</v>
      </c>
      <c r="M7" s="28">
        <v>0</v>
      </c>
      <c r="O7" s="28">
        <v>6703209</v>
      </c>
      <c r="Q7" s="33">
        <v>0.26619999999999999</v>
      </c>
      <c r="R7" s="33"/>
      <c r="T7" s="24" t="str">
        <f>IF([3]A!$F8&gt;0,"Yes","No")</f>
        <v>No</v>
      </c>
      <c r="V7" s="10">
        <f>[4]Total!M6</f>
        <v>7</v>
      </c>
      <c r="X7" s="33">
        <f>'[5]County Averages'!$B2</f>
        <v>0.48003938065147672</v>
      </c>
      <c r="Z7" s="22">
        <v>-11.840000000000003</v>
      </c>
      <c r="AB7" s="22">
        <v>3.6300000000000008</v>
      </c>
      <c r="AD7" s="22">
        <v>-20.477999999999994</v>
      </c>
    </row>
    <row r="8" spans="1:33" ht="15" x14ac:dyDescent="0.2">
      <c r="A8" s="10" t="s">
        <v>5</v>
      </c>
      <c r="C8" s="10">
        <f>'[1]By Grade'!AF9</f>
        <v>19797</v>
      </c>
      <c r="D8" s="5"/>
      <c r="E8" s="22">
        <v>321.14999999999998</v>
      </c>
      <c r="G8" s="24" t="str">
        <f>IF([2]Summary!$X12&gt;0,"Yes","No")</f>
        <v>No</v>
      </c>
      <c r="I8" s="22">
        <v>0</v>
      </c>
      <c r="K8" s="30">
        <v>0</v>
      </c>
      <c r="M8" s="30">
        <v>0</v>
      </c>
      <c r="O8" s="30">
        <v>39974448</v>
      </c>
      <c r="Q8" s="33">
        <v>0.14649999999999999</v>
      </c>
      <c r="R8" s="33"/>
      <c r="T8" s="24" t="str">
        <f>IF([3]A!$F9&gt;0,"Yes","No")</f>
        <v>Yes</v>
      </c>
      <c r="V8" s="10">
        <f>[4]Total!M7</f>
        <v>34</v>
      </c>
      <c r="X8" s="33">
        <f>'[5]County Averages'!$B3</f>
        <v>0.8034923155485707</v>
      </c>
      <c r="Z8" s="22">
        <v>-77.949999999999818</v>
      </c>
      <c r="AB8" s="22">
        <v>-18.760000000000005</v>
      </c>
      <c r="AD8" s="22">
        <v>-199.59300000000007</v>
      </c>
    </row>
    <row r="9" spans="1:33" ht="15" x14ac:dyDescent="0.2">
      <c r="A9" s="10" t="s">
        <v>6</v>
      </c>
      <c r="C9" s="10">
        <f>'[1]By Grade'!AF10</f>
        <v>2870</v>
      </c>
      <c r="D9" s="5"/>
      <c r="E9" s="22">
        <v>501.53</v>
      </c>
      <c r="F9" s="11"/>
      <c r="G9" s="24" t="str">
        <f>IF([2]Summary!$X13&gt;0,"Yes","No")</f>
        <v>No</v>
      </c>
      <c r="H9" s="11"/>
      <c r="I9" s="22">
        <v>0</v>
      </c>
      <c r="J9" s="11"/>
      <c r="K9" s="30">
        <v>0</v>
      </c>
      <c r="L9" s="11"/>
      <c r="M9" s="30">
        <v>0</v>
      </c>
      <c r="O9" s="30">
        <v>0</v>
      </c>
      <c r="Q9" s="33" t="s">
        <v>84</v>
      </c>
      <c r="R9" s="33"/>
      <c r="T9" s="24" t="str">
        <f>IF([3]A!$F10&gt;0,"Yes","No")</f>
        <v>Yes</v>
      </c>
      <c r="V9" s="10">
        <f>[4]Total!M8</f>
        <v>13</v>
      </c>
      <c r="X9" s="33">
        <f>'[5]County Averages'!$B4</f>
        <v>0.44966714808705427</v>
      </c>
      <c r="Z9" s="22">
        <v>-55.450000000000017</v>
      </c>
      <c r="AB9" s="22">
        <v>0.5600000000000005</v>
      </c>
      <c r="AD9" s="22">
        <v>-46.468000000000018</v>
      </c>
    </row>
    <row r="10" spans="1:33" ht="15" x14ac:dyDescent="0.2">
      <c r="A10" s="10" t="s">
        <v>7</v>
      </c>
      <c r="C10" s="10">
        <f>'[1]By Grade'!AF11</f>
        <v>1514</v>
      </c>
      <c r="D10" s="5"/>
      <c r="E10" s="22">
        <v>510.74</v>
      </c>
      <c r="F10" s="11"/>
      <c r="G10" s="24" t="str">
        <f>IF([2]Summary!$X14&gt;0,"Yes","No")</f>
        <v>No</v>
      </c>
      <c r="H10" s="11"/>
      <c r="I10" s="22">
        <v>0</v>
      </c>
      <c r="J10" s="11"/>
      <c r="K10" s="30">
        <v>0</v>
      </c>
      <c r="L10" s="11"/>
      <c r="M10" s="30">
        <v>0</v>
      </c>
      <c r="O10" s="30">
        <v>4688177</v>
      </c>
      <c r="Q10" s="33">
        <v>0.24279999999999999</v>
      </c>
      <c r="R10" s="33"/>
      <c r="T10" s="24" t="str">
        <f>IF([3]A!$F11&gt;0,"Yes","No")</f>
        <v>No</v>
      </c>
      <c r="V10" s="10">
        <f>[4]Total!M9</f>
        <v>8</v>
      </c>
      <c r="X10" s="33">
        <f>'[5]County Averages'!$B5</f>
        <v>0.32321369130153704</v>
      </c>
      <c r="Z10" s="22">
        <v>-9.75</v>
      </c>
      <c r="AB10" s="22">
        <v>1.5499999999999998</v>
      </c>
      <c r="AD10" s="22">
        <v>-16.962999999999994</v>
      </c>
    </row>
    <row r="11" spans="1:33" ht="15" x14ac:dyDescent="0.2">
      <c r="A11" s="10" t="s">
        <v>8</v>
      </c>
      <c r="C11" s="10">
        <f>'[1]By Grade'!AF12</f>
        <v>2160</v>
      </c>
      <c r="D11" s="5"/>
      <c r="E11" s="22">
        <v>89.2</v>
      </c>
      <c r="F11" s="11"/>
      <c r="G11" s="24" t="str">
        <f>IF([2]Summary!$X15&gt;0,"Yes","No")</f>
        <v>No</v>
      </c>
      <c r="H11" s="11"/>
      <c r="I11" s="22">
        <v>0</v>
      </c>
      <c r="J11" s="11"/>
      <c r="K11" s="30">
        <v>0</v>
      </c>
      <c r="L11" s="11"/>
      <c r="M11" s="30">
        <v>0</v>
      </c>
      <c r="O11" s="30">
        <v>15522168</v>
      </c>
      <c r="Q11" s="33">
        <v>0.31740000000000002</v>
      </c>
      <c r="R11" s="33"/>
      <c r="T11" s="24" t="str">
        <f>IF([3]A!$F12&gt;0,"Yes","No")</f>
        <v>Yes</v>
      </c>
      <c r="V11" s="10">
        <f>[4]Total!M10</f>
        <v>7</v>
      </c>
      <c r="X11" s="33">
        <f>'[5]County Averages'!$B6</f>
        <v>0.50380907223012483</v>
      </c>
      <c r="Z11" s="22">
        <v>-41.97</v>
      </c>
      <c r="AB11" s="22">
        <v>-1.1999999999999993</v>
      </c>
      <c r="AD11" s="22">
        <v>-60.384999999999991</v>
      </c>
    </row>
    <row r="12" spans="1:33" ht="18" customHeight="1" x14ac:dyDescent="0.2">
      <c r="A12" s="10" t="s">
        <v>9</v>
      </c>
      <c r="C12" s="10">
        <f>'[1]By Grade'!AF13</f>
        <v>10955</v>
      </c>
      <c r="D12" s="5"/>
      <c r="E12" s="22">
        <v>281.02</v>
      </c>
      <c r="F12" s="11"/>
      <c r="G12" s="24" t="str">
        <f>IF([2]Summary!$X16&gt;0,"Yes","No")</f>
        <v>No</v>
      </c>
      <c r="H12" s="11"/>
      <c r="I12" s="22">
        <v>0</v>
      </c>
      <c r="J12" s="11"/>
      <c r="K12" s="30">
        <v>0</v>
      </c>
      <c r="L12" s="11"/>
      <c r="M12" s="30">
        <v>0</v>
      </c>
      <c r="O12" s="30">
        <v>38948336</v>
      </c>
      <c r="Q12" s="33">
        <v>0.2331</v>
      </c>
      <c r="R12" s="33"/>
      <c r="T12" s="24" t="str">
        <f>IF([3]A!$F13&gt;0,"Yes","No")</f>
        <v>Yes</v>
      </c>
      <c r="V12" s="10">
        <f>[4]Total!M11</f>
        <v>26</v>
      </c>
      <c r="X12" s="33">
        <f>'[5]County Averages'!$B7</f>
        <v>0.58449999080193205</v>
      </c>
      <c r="Z12" s="22">
        <v>-116.18999999999994</v>
      </c>
      <c r="AB12" s="22">
        <v>3.9999999999999147E-2</v>
      </c>
      <c r="AD12" s="22">
        <v>-42.886000000000081</v>
      </c>
    </row>
    <row r="13" spans="1:33" ht="15" x14ac:dyDescent="0.2">
      <c r="A13" s="10" t="s">
        <v>10</v>
      </c>
      <c r="C13" s="10">
        <f>'[1]By Grade'!AF14</f>
        <v>762</v>
      </c>
      <c r="D13" s="5"/>
      <c r="E13" s="22">
        <v>279.25</v>
      </c>
      <c r="F13" s="11"/>
      <c r="G13" s="24" t="str">
        <f>IF([2]Summary!$X17&gt;0,"Yes","No")</f>
        <v>Yes</v>
      </c>
      <c r="H13" s="11"/>
      <c r="I13" s="22">
        <v>312.33</v>
      </c>
      <c r="J13" s="11"/>
      <c r="K13" s="30">
        <v>2247194</v>
      </c>
      <c r="L13" s="11"/>
      <c r="M13" s="30">
        <v>7244.34</v>
      </c>
      <c r="O13" s="30">
        <v>5248023</v>
      </c>
      <c r="Q13" s="33">
        <v>0.41830000000000001</v>
      </c>
      <c r="R13" s="33"/>
      <c r="T13" s="24" t="str">
        <f>IF([3]A!$F14&gt;0,"Yes","No")</f>
        <v>Yes</v>
      </c>
      <c r="V13" s="10">
        <f>[4]Total!M12</f>
        <v>4</v>
      </c>
      <c r="X13" s="33">
        <f>'[5]County Averages'!$B8</f>
        <v>0.2954910735314899</v>
      </c>
      <c r="Z13" s="22">
        <v>-5.4399999999999977</v>
      </c>
      <c r="AB13" s="22">
        <v>1.3200000000000003</v>
      </c>
      <c r="AD13" s="22">
        <v>-3.8689999999999998</v>
      </c>
    </row>
    <row r="14" spans="1:33" ht="15" x14ac:dyDescent="0.2">
      <c r="A14" s="10" t="s">
        <v>11</v>
      </c>
      <c r="C14" s="10">
        <f>'[1]By Grade'!AF15</f>
        <v>1338</v>
      </c>
      <c r="D14" s="5"/>
      <c r="E14" s="22">
        <v>341.94</v>
      </c>
      <c r="F14" s="11"/>
      <c r="G14" s="24" t="str">
        <f>IF([2]Summary!$X18&gt;0,"Yes","No")</f>
        <v>No</v>
      </c>
      <c r="H14" s="11"/>
      <c r="I14" s="22">
        <v>0</v>
      </c>
      <c r="J14" s="11"/>
      <c r="K14" s="30">
        <v>0</v>
      </c>
      <c r="L14" s="11"/>
      <c r="M14" s="30">
        <v>0</v>
      </c>
      <c r="O14" s="30">
        <v>5166134</v>
      </c>
      <c r="Q14" s="33">
        <v>0.27939999999999998</v>
      </c>
      <c r="R14" s="33"/>
      <c r="T14" s="24" t="str">
        <f>IF([3]A!$F15&gt;0,"Yes","No")</f>
        <v>Yes</v>
      </c>
      <c r="V14" s="10">
        <f>[4]Total!M13</f>
        <v>4</v>
      </c>
      <c r="X14" s="33">
        <f>'[5]County Averages'!$B9</f>
        <v>0.48581764914578307</v>
      </c>
      <c r="Z14" s="22">
        <v>1.8299999999999983</v>
      </c>
      <c r="AB14" s="22">
        <v>1.9299999999999997</v>
      </c>
      <c r="AD14" s="22">
        <v>-6.730000000000004</v>
      </c>
    </row>
    <row r="15" spans="1:33" ht="15" x14ac:dyDescent="0.2">
      <c r="A15" s="10" t="s">
        <v>12</v>
      </c>
      <c r="C15" s="10">
        <f>'[1]By Grade'!AF16</f>
        <v>1220</v>
      </c>
      <c r="D15" s="5"/>
      <c r="E15" s="22">
        <v>319.72000000000003</v>
      </c>
      <c r="F15" s="11"/>
      <c r="G15" s="24" t="str">
        <f>IF([2]Summary!$X19&gt;0,"Yes","No")</f>
        <v>Yes</v>
      </c>
      <c r="H15" s="11"/>
      <c r="I15" s="22">
        <v>176.65</v>
      </c>
      <c r="J15" s="11"/>
      <c r="K15" s="30">
        <v>1263572</v>
      </c>
      <c r="L15" s="11"/>
      <c r="M15" s="30">
        <v>7165.32</v>
      </c>
      <c r="O15" s="30">
        <v>32649235</v>
      </c>
      <c r="Q15" s="33">
        <v>0.60519999999999996</v>
      </c>
      <c r="R15" s="33"/>
      <c r="T15" s="24" t="str">
        <f>IF([3]A!$F16&gt;0,"Yes","No")</f>
        <v>Yes</v>
      </c>
      <c r="V15" s="10">
        <f>[4]Total!M14</f>
        <v>4</v>
      </c>
      <c r="X15" s="33">
        <f>'[5]County Averages'!$B10</f>
        <v>0.55801608431160254</v>
      </c>
      <c r="Z15" s="22">
        <v>-21.839999999999989</v>
      </c>
      <c r="AB15" s="22">
        <v>-8.9999999999999858E-2</v>
      </c>
      <c r="AD15" s="22">
        <v>-31.821000000000012</v>
      </c>
    </row>
    <row r="16" spans="1:33" ht="15" x14ac:dyDescent="0.2">
      <c r="A16" s="10" t="s">
        <v>13</v>
      </c>
      <c r="C16" s="10">
        <f>'[1]By Grade'!AF17</f>
        <v>5031</v>
      </c>
      <c r="D16" s="5"/>
      <c r="E16" s="22">
        <v>661.61</v>
      </c>
      <c r="F16" s="11"/>
      <c r="G16" s="24" t="str">
        <f>IF([2]Summary!$X20&gt;0,"Yes","No")</f>
        <v>No</v>
      </c>
      <c r="H16" s="11"/>
      <c r="I16" s="22">
        <v>0</v>
      </c>
      <c r="J16" s="11"/>
      <c r="K16" s="30">
        <v>0</v>
      </c>
      <c r="L16" s="11"/>
      <c r="M16" s="30">
        <v>0</v>
      </c>
      <c r="O16" s="30">
        <v>9056347</v>
      </c>
      <c r="Q16" s="33">
        <v>0.1115</v>
      </c>
      <c r="R16" s="33"/>
      <c r="T16" s="24" t="str">
        <f>IF([3]A!$F17&gt;0,"Yes","No")</f>
        <v>Yes</v>
      </c>
      <c r="V16" s="10">
        <f>[4]Total!M15</f>
        <v>11</v>
      </c>
      <c r="X16" s="33">
        <f>'[5]County Averages'!$B11</f>
        <v>0.60276812323077056</v>
      </c>
      <c r="Z16" s="22">
        <v>-14.159999999999968</v>
      </c>
      <c r="AB16" s="22">
        <v>1.25</v>
      </c>
      <c r="AD16" s="22">
        <v>-54.64100000000002</v>
      </c>
    </row>
    <row r="17" spans="1:30" ht="18" customHeight="1" x14ac:dyDescent="0.2">
      <c r="A17" s="10" t="s">
        <v>14</v>
      </c>
      <c r="C17" s="10">
        <f>'[1]By Grade'!AF18</f>
        <v>712</v>
      </c>
      <c r="D17" s="5"/>
      <c r="E17" s="22">
        <v>338.5</v>
      </c>
      <c r="F17" s="11"/>
      <c r="G17" s="24" t="str">
        <f>IF([2]Summary!$X21&gt;0,"Yes","No")</f>
        <v>Yes</v>
      </c>
      <c r="H17" s="11"/>
      <c r="I17" s="22">
        <v>411.51</v>
      </c>
      <c r="J17" s="11"/>
      <c r="K17" s="30">
        <v>3048005</v>
      </c>
      <c r="L17" s="11"/>
      <c r="M17" s="30">
        <v>7388.97</v>
      </c>
      <c r="O17" s="30">
        <v>3958624</v>
      </c>
      <c r="Q17" s="33">
        <v>0.31640000000000001</v>
      </c>
      <c r="R17" s="33"/>
      <c r="T17" s="24" t="str">
        <f>IF([3]A!$F18&gt;0,"Yes","No")</f>
        <v>Yes</v>
      </c>
      <c r="V17" s="10">
        <f>[4]Total!M16</f>
        <v>2</v>
      </c>
      <c r="X17" s="33">
        <f>'[5]County Averages'!$B12</f>
        <v>0.55615079365079367</v>
      </c>
      <c r="Z17" s="22">
        <v>-4.6599999999999966</v>
      </c>
      <c r="AB17" s="22">
        <v>-0.25999999999999979</v>
      </c>
      <c r="AD17" s="22">
        <v>4.2060000000000031</v>
      </c>
    </row>
    <row r="18" spans="1:30" ht="15" x14ac:dyDescent="0.2">
      <c r="A18" s="10" t="s">
        <v>15</v>
      </c>
      <c r="C18" s="10">
        <f>'[1]By Grade'!AF19</f>
        <v>1570</v>
      </c>
      <c r="D18" s="5"/>
      <c r="E18" s="22">
        <v>477.37</v>
      </c>
      <c r="F18" s="11"/>
      <c r="G18" s="24" t="str">
        <f>IF([2]Summary!$X22&gt;0,"Yes","No")</f>
        <v>No</v>
      </c>
      <c r="H18" s="11"/>
      <c r="I18" s="22">
        <v>0</v>
      </c>
      <c r="J18" s="11"/>
      <c r="K18" s="30">
        <v>0</v>
      </c>
      <c r="L18" s="11"/>
      <c r="M18" s="30">
        <v>0</v>
      </c>
      <c r="O18" s="30">
        <v>1631300</v>
      </c>
      <c r="Q18" s="33">
        <v>8.4400000000000003E-2</v>
      </c>
      <c r="R18" s="33"/>
      <c r="T18" s="24" t="str">
        <f>IF([3]A!$F19&gt;0,"Yes","No")</f>
        <v>Yes</v>
      </c>
      <c r="V18" s="10">
        <f>[4]Total!M17</f>
        <v>5</v>
      </c>
      <c r="X18" s="33">
        <f>'[5]County Averages'!$B13</f>
        <v>0.63265883114167476</v>
      </c>
      <c r="Z18" s="22">
        <v>-11.070000000000022</v>
      </c>
      <c r="AB18" s="22">
        <v>1.92</v>
      </c>
      <c r="AD18" s="22">
        <v>-6.6430000000000007</v>
      </c>
    </row>
    <row r="19" spans="1:30" ht="15" x14ac:dyDescent="0.2">
      <c r="A19" s="10" t="s">
        <v>16</v>
      </c>
      <c r="C19" s="10">
        <f>'[1]By Grade'!AF20</f>
        <v>4223</v>
      </c>
      <c r="D19" s="5"/>
      <c r="E19" s="22">
        <v>1019.81</v>
      </c>
      <c r="F19" s="11"/>
      <c r="G19" s="24" t="str">
        <f>IF([2]Summary!$X23&gt;0,"Yes","No")</f>
        <v>No</v>
      </c>
      <c r="H19" s="11"/>
      <c r="I19" s="22">
        <v>0</v>
      </c>
      <c r="J19" s="11"/>
      <c r="K19" s="30">
        <v>0</v>
      </c>
      <c r="L19" s="11"/>
      <c r="M19" s="30">
        <v>0</v>
      </c>
      <c r="O19" s="30">
        <v>2558008</v>
      </c>
      <c r="Q19" s="33">
        <v>4.5199999999999997E-2</v>
      </c>
      <c r="R19" s="33"/>
      <c r="T19" s="24" t="str">
        <f>IF([3]A!$F20&gt;0,"Yes","No")</f>
        <v>Yes</v>
      </c>
      <c r="V19" s="10">
        <f>[4]Total!M18</f>
        <v>14</v>
      </c>
      <c r="X19" s="33">
        <f>'[5]County Averages'!$B14</f>
        <v>0.55083525715893533</v>
      </c>
      <c r="Z19" s="22">
        <v>-31.370000000000005</v>
      </c>
      <c r="AB19" s="22">
        <v>-0.87999999999999901</v>
      </c>
      <c r="AD19" s="22">
        <v>-92.549999999999983</v>
      </c>
    </row>
    <row r="20" spans="1:30" ht="15" x14ac:dyDescent="0.2">
      <c r="A20" s="10" t="s">
        <v>17</v>
      </c>
      <c r="C20" s="10">
        <f>'[1]By Grade'!AF21</f>
        <v>2659</v>
      </c>
      <c r="D20" s="5"/>
      <c r="E20" s="22">
        <v>640.4</v>
      </c>
      <c r="F20" s="11"/>
      <c r="G20" s="24" t="str">
        <f>IF([2]Summary!$X24&gt;0,"Yes","No")</f>
        <v>No</v>
      </c>
      <c r="H20" s="11"/>
      <c r="I20" s="22">
        <v>0</v>
      </c>
      <c r="J20" s="11"/>
      <c r="K20" s="30">
        <v>0</v>
      </c>
      <c r="L20" s="11"/>
      <c r="M20" s="30">
        <v>0</v>
      </c>
      <c r="O20" s="30">
        <v>2845823</v>
      </c>
      <c r="Q20" s="33">
        <v>8.7400000000000005E-2</v>
      </c>
      <c r="R20" s="33"/>
      <c r="T20" s="24" t="str">
        <f>IF([3]A!$F21&gt;0,"Yes","No")</f>
        <v>No</v>
      </c>
      <c r="V20" s="10">
        <f>[4]Total!M19</f>
        <v>7</v>
      </c>
      <c r="X20" s="33">
        <f>'[5]County Averages'!$B15</f>
        <v>0.60890164399092972</v>
      </c>
      <c r="Z20" s="22">
        <v>-11.590000000000003</v>
      </c>
      <c r="AB20" s="22">
        <v>0.9399999999999995</v>
      </c>
      <c r="AD20" s="22">
        <v>-17.734000000000009</v>
      </c>
    </row>
    <row r="21" spans="1:30" ht="15" x14ac:dyDescent="0.2">
      <c r="A21" s="10" t="s">
        <v>18</v>
      </c>
      <c r="C21" s="10">
        <f>'[1]By Grade'!AF22</f>
        <v>3275</v>
      </c>
      <c r="D21" s="5"/>
      <c r="E21" s="22">
        <v>82.61</v>
      </c>
      <c r="F21" s="11"/>
      <c r="G21" s="24" t="str">
        <f>IF([2]Summary!$X25&gt;0,"Yes","No")</f>
        <v>No</v>
      </c>
      <c r="H21" s="11"/>
      <c r="I21" s="22">
        <v>0</v>
      </c>
      <c r="J21" s="11"/>
      <c r="K21" s="30">
        <v>0</v>
      </c>
      <c r="L21" s="11"/>
      <c r="M21" s="30">
        <v>0</v>
      </c>
      <c r="O21" s="30">
        <v>0</v>
      </c>
      <c r="Q21" s="33" t="s">
        <v>84</v>
      </c>
      <c r="R21" s="33"/>
      <c r="T21" s="24" t="str">
        <f>IF([3]A!$F22&gt;0,"Yes","No")</f>
        <v>Yes</v>
      </c>
      <c r="V21" s="10">
        <f>[4]Total!M20</f>
        <v>9</v>
      </c>
      <c r="X21" s="33">
        <f>'[5]County Averages'!$B16</f>
        <v>0.55179826071602733</v>
      </c>
      <c r="Z21" s="22">
        <v>-71.259999999999991</v>
      </c>
      <c r="AB21" s="22">
        <v>-1.6099999999999994</v>
      </c>
      <c r="AD21" s="22">
        <v>-46.084000000000003</v>
      </c>
    </row>
    <row r="22" spans="1:30" ht="18" customHeight="1" x14ac:dyDescent="0.2">
      <c r="A22" s="10" t="s">
        <v>19</v>
      </c>
      <c r="C22" s="10">
        <f>'[1]By Grade'!AF23</f>
        <v>2154</v>
      </c>
      <c r="D22" s="5"/>
      <c r="E22" s="22">
        <v>582.32000000000005</v>
      </c>
      <c r="F22" s="11"/>
      <c r="G22" s="24" t="str">
        <f>IF([2]Summary!$X26&gt;0,"Yes","No")</f>
        <v>No</v>
      </c>
      <c r="H22" s="11"/>
      <c r="I22" s="22">
        <v>0</v>
      </c>
      <c r="J22" s="11"/>
      <c r="K22" s="30">
        <v>0</v>
      </c>
      <c r="L22" s="11"/>
      <c r="M22" s="30">
        <v>0</v>
      </c>
      <c r="O22" s="30">
        <v>2985868</v>
      </c>
      <c r="Q22" s="33">
        <v>0.1195</v>
      </c>
      <c r="R22" s="33"/>
      <c r="T22" s="24" t="str">
        <f>IF([3]A!$F23&gt;0,"Yes","No")</f>
        <v>No</v>
      </c>
      <c r="V22" s="10">
        <f>[4]Total!M21</f>
        <v>6</v>
      </c>
      <c r="X22" s="33">
        <f>'[5]County Averages'!$B17</f>
        <v>0.60064068284656524</v>
      </c>
      <c r="Z22" s="22">
        <v>-2.1899999999999977</v>
      </c>
      <c r="AB22" s="22">
        <v>2.6899999999999995</v>
      </c>
      <c r="AD22" s="22">
        <v>-8.6890000000000072</v>
      </c>
    </row>
    <row r="23" spans="1:30" ht="15" x14ac:dyDescent="0.2">
      <c r="A23" s="10" t="s">
        <v>20</v>
      </c>
      <c r="C23" s="10">
        <f>'[1]By Grade'!AF24</f>
        <v>8926</v>
      </c>
      <c r="D23" s="5"/>
      <c r="E23" s="22">
        <v>416.01</v>
      </c>
      <c r="F23" s="11"/>
      <c r="G23" s="24" t="str">
        <f>IF([2]Summary!$X27&gt;0,"Yes","No")</f>
        <v>No</v>
      </c>
      <c r="H23" s="11"/>
      <c r="I23" s="22">
        <v>0</v>
      </c>
      <c r="J23" s="11"/>
      <c r="K23" s="30">
        <v>0</v>
      </c>
      <c r="L23" s="11"/>
      <c r="M23" s="30">
        <v>0</v>
      </c>
      <c r="O23" s="30">
        <v>23163589</v>
      </c>
      <c r="Q23" s="33">
        <v>0.2064</v>
      </c>
      <c r="R23" s="33"/>
      <c r="T23" s="24" t="str">
        <f>IF([3]A!$F24&gt;0,"Yes","No")</f>
        <v>Yes</v>
      </c>
      <c r="V23" s="10">
        <f>[4]Total!M22</f>
        <v>23</v>
      </c>
      <c r="X23" s="33">
        <f>'[5]County Averages'!$B18</f>
        <v>0.64241622991954361</v>
      </c>
      <c r="Z23" s="22">
        <v>-164.22000000000003</v>
      </c>
      <c r="AB23" s="22">
        <v>-0.5</v>
      </c>
      <c r="AD23" s="22">
        <v>-98.641000000000076</v>
      </c>
    </row>
    <row r="24" spans="1:30" ht="15" x14ac:dyDescent="0.2">
      <c r="A24" s="10" t="s">
        <v>21</v>
      </c>
      <c r="C24" s="10">
        <f>'[1]By Grade'!AF25</f>
        <v>3896</v>
      </c>
      <c r="D24" s="5"/>
      <c r="E24" s="22">
        <v>464.36</v>
      </c>
      <c r="F24" s="11"/>
      <c r="G24" s="24" t="str">
        <f>IF([2]Summary!$X28&gt;0,"Yes","No")</f>
        <v>No</v>
      </c>
      <c r="H24" s="11"/>
      <c r="I24" s="22">
        <v>0</v>
      </c>
      <c r="J24" s="11"/>
      <c r="K24" s="30">
        <v>0</v>
      </c>
      <c r="L24" s="11"/>
      <c r="M24" s="30">
        <v>0</v>
      </c>
      <c r="O24" s="30">
        <v>17879353</v>
      </c>
      <c r="Q24" s="33">
        <v>0.31130000000000002</v>
      </c>
      <c r="R24" s="33"/>
      <c r="T24" s="24" t="str">
        <f>IF([3]A!$F25&gt;0,"Yes","No")</f>
        <v>Yes</v>
      </c>
      <c r="V24" s="10">
        <f>[4]Total!M23</f>
        <v>13</v>
      </c>
      <c r="X24" s="33">
        <f>'[5]County Averages'!$B19</f>
        <v>0.53084380361711225</v>
      </c>
      <c r="Z24" s="22">
        <v>-17.680000000000064</v>
      </c>
      <c r="AB24" s="22">
        <v>-3.0200000000000031</v>
      </c>
      <c r="AD24" s="22">
        <v>-49.033000000000015</v>
      </c>
    </row>
    <row r="25" spans="1:30" ht="15" x14ac:dyDescent="0.2">
      <c r="A25" s="10" t="s">
        <v>22</v>
      </c>
      <c r="C25" s="10">
        <f>'[1]By Grade'!AF26</f>
        <v>8213</v>
      </c>
      <c r="D25" s="5"/>
      <c r="E25" s="22">
        <v>209.3</v>
      </c>
      <c r="F25" s="11"/>
      <c r="G25" s="24" t="str">
        <f>IF([2]Summary!$X29&gt;0,"Yes","No")</f>
        <v>No</v>
      </c>
      <c r="H25" s="11"/>
      <c r="I25" s="22">
        <v>0</v>
      </c>
      <c r="J25" s="11"/>
      <c r="K25" s="30">
        <v>0</v>
      </c>
      <c r="L25" s="11"/>
      <c r="M25" s="30">
        <v>0</v>
      </c>
      <c r="O25" s="30">
        <v>15273109</v>
      </c>
      <c r="Q25" s="33">
        <v>0.12509999999999999</v>
      </c>
      <c r="R25" s="33"/>
      <c r="T25" s="24" t="str">
        <f>IF([3]A!$F26&gt;0,"Yes","No")</f>
        <v>Yes</v>
      </c>
      <c r="V25" s="10">
        <f>[4]Total!M24</f>
        <v>16</v>
      </c>
      <c r="X25" s="33">
        <f>'[5]County Averages'!$B20</f>
        <v>0.69959440917962346</v>
      </c>
      <c r="Z25" s="22">
        <v>-50.850000000000023</v>
      </c>
      <c r="AB25" s="22">
        <v>-3.7299999999999969</v>
      </c>
      <c r="AD25" s="22">
        <v>-78.624000000000024</v>
      </c>
    </row>
    <row r="26" spans="1:30" ht="15" x14ac:dyDescent="0.2">
      <c r="A26" s="10" t="s">
        <v>23</v>
      </c>
      <c r="C26" s="10">
        <f>'[1]By Grade'!AF27</f>
        <v>22132</v>
      </c>
      <c r="D26" s="5"/>
      <c r="E26" s="22">
        <v>901.65</v>
      </c>
      <c r="F26" s="11"/>
      <c r="G26" s="24" t="str">
        <f>IF([2]Summary!$X30&gt;0,"Yes","No")</f>
        <v>No</v>
      </c>
      <c r="H26" s="11"/>
      <c r="I26" s="22">
        <v>0</v>
      </c>
      <c r="J26" s="11"/>
      <c r="K26" s="30">
        <v>0</v>
      </c>
      <c r="L26" s="11"/>
      <c r="M26" s="30">
        <v>0</v>
      </c>
      <c r="O26" s="30">
        <v>64181016</v>
      </c>
      <c r="Q26" s="33">
        <v>0.18840000000000001</v>
      </c>
      <c r="R26" s="33"/>
      <c r="T26" s="24" t="str">
        <f>IF([3]A!$F27&gt;0,"Yes","No")</f>
        <v>Yes</v>
      </c>
      <c r="V26" s="10">
        <f>[4]Total!M25</f>
        <v>61</v>
      </c>
      <c r="X26" s="33">
        <f>'[5]County Averages'!$B21</f>
        <v>0.61038999350195755</v>
      </c>
      <c r="Z26" s="22">
        <v>-67.829999999999927</v>
      </c>
      <c r="AB26" s="22">
        <v>-16.03</v>
      </c>
      <c r="AD26" s="22">
        <v>-228.53899999999999</v>
      </c>
    </row>
    <row r="27" spans="1:30" ht="18" customHeight="1" x14ac:dyDescent="0.2">
      <c r="A27" s="10" t="s">
        <v>24</v>
      </c>
      <c r="C27" s="10">
        <f>'[1]By Grade'!AF28</f>
        <v>2148</v>
      </c>
      <c r="D27" s="5"/>
      <c r="E27" s="22">
        <v>386.93</v>
      </c>
      <c r="F27" s="11"/>
      <c r="G27" s="24" t="str">
        <f>IF([2]Summary!$X31&gt;0,"Yes","No")</f>
        <v>No</v>
      </c>
      <c r="H27" s="11"/>
      <c r="I27" s="22">
        <v>0</v>
      </c>
      <c r="J27" s="11"/>
      <c r="K27" s="30">
        <v>0</v>
      </c>
      <c r="L27" s="11"/>
      <c r="M27" s="30">
        <v>0</v>
      </c>
      <c r="O27" s="30">
        <v>2151954</v>
      </c>
      <c r="Q27" s="33">
        <v>8.0299999999999996E-2</v>
      </c>
      <c r="R27" s="33"/>
      <c r="T27" s="24" t="str">
        <f>IF([3]A!$F28&gt;0,"Yes","No")</f>
        <v>Yes</v>
      </c>
      <c r="V27" s="10">
        <f>[4]Total!M26</f>
        <v>6</v>
      </c>
      <c r="X27" s="33">
        <f>'[5]County Averages'!$B22</f>
        <v>0.55091898001955475</v>
      </c>
      <c r="Z27" s="22">
        <v>-9.8000000000000114</v>
      </c>
      <c r="AB27" s="22">
        <v>-7.3599999999999994</v>
      </c>
      <c r="AD27" s="22">
        <v>-32.334999999999994</v>
      </c>
    </row>
    <row r="28" spans="1:30" ht="15" x14ac:dyDescent="0.2">
      <c r="A28" s="10" t="s">
        <v>25</v>
      </c>
      <c r="C28" s="10">
        <f>'[1]By Grade'!AF29</f>
        <v>2638</v>
      </c>
      <c r="D28" s="5"/>
      <c r="E28" s="22">
        <v>437.09</v>
      </c>
      <c r="F28" s="11"/>
      <c r="G28" s="24" t="str">
        <f>IF([2]Summary!$X32&gt;0,"Yes","No")</f>
        <v>No</v>
      </c>
      <c r="H28" s="11"/>
      <c r="I28" s="22">
        <v>0</v>
      </c>
      <c r="J28" s="11"/>
      <c r="K28" s="30">
        <v>0</v>
      </c>
      <c r="L28" s="11"/>
      <c r="M28" s="30">
        <v>0</v>
      </c>
      <c r="O28" s="30">
        <v>6262459</v>
      </c>
      <c r="Q28" s="33">
        <v>0.17080000000000001</v>
      </c>
      <c r="R28" s="33"/>
      <c r="T28" s="24" t="str">
        <f>IF([3]A!$F29&gt;0,"Yes","No")</f>
        <v>Yes</v>
      </c>
      <c r="V28" s="10">
        <f>[4]Total!M27</f>
        <v>7</v>
      </c>
      <c r="X28" s="33">
        <f>'[5]County Averages'!$B23</f>
        <v>0.6367808410077318</v>
      </c>
      <c r="Z28" s="22">
        <v>-30.879999999999995</v>
      </c>
      <c r="AB28" s="22">
        <v>0.49000000000000021</v>
      </c>
      <c r="AD28" s="22">
        <v>-68.030999999999977</v>
      </c>
    </row>
    <row r="29" spans="1:30" ht="15" x14ac:dyDescent="0.2">
      <c r="A29" s="10" t="s">
        <v>26</v>
      </c>
      <c r="C29" s="10">
        <f>'[1]By Grade'!AF30</f>
        <v>4347</v>
      </c>
      <c r="D29" s="5"/>
      <c r="E29" s="22">
        <v>453.72</v>
      </c>
      <c r="F29" s="11"/>
      <c r="G29" s="24" t="str">
        <f>IF([2]Summary!$X33&gt;0,"Yes","No")</f>
        <v>No</v>
      </c>
      <c r="H29" s="11"/>
      <c r="I29" s="22">
        <v>0</v>
      </c>
      <c r="J29" s="11"/>
      <c r="K29" s="30">
        <v>0</v>
      </c>
      <c r="L29" s="11"/>
      <c r="M29" s="30">
        <v>0</v>
      </c>
      <c r="O29" s="30">
        <v>24962002</v>
      </c>
      <c r="Q29" s="33">
        <v>0.38600000000000001</v>
      </c>
      <c r="R29" s="33"/>
      <c r="T29" s="24" t="str">
        <f>IF([3]A!$F30&gt;0,"Yes","No")</f>
        <v>Yes</v>
      </c>
      <c r="V29" s="10">
        <f>[4]Total!M28</f>
        <v>18</v>
      </c>
      <c r="X29" s="33">
        <f>'[5]County Averages'!$B24</f>
        <v>0.39327110562800899</v>
      </c>
      <c r="Z29" s="22">
        <v>-53.149999999999977</v>
      </c>
      <c r="AB29" s="22">
        <v>0.73000000000000043</v>
      </c>
      <c r="AD29" s="22">
        <v>-105.35</v>
      </c>
    </row>
    <row r="30" spans="1:30" ht="15" x14ac:dyDescent="0.2">
      <c r="A30" s="10" t="s">
        <v>27</v>
      </c>
      <c r="C30" s="10">
        <f>'[1]By Grade'!AF31</f>
        <v>6903</v>
      </c>
      <c r="D30" s="5"/>
      <c r="E30" s="22">
        <v>308.75</v>
      </c>
      <c r="F30" s="11"/>
      <c r="G30" s="24" t="str">
        <f>IF([2]Summary!$X34&gt;0,"Yes","No")</f>
        <v>No</v>
      </c>
      <c r="H30" s="11"/>
      <c r="I30" s="22">
        <v>0</v>
      </c>
      <c r="J30" s="11"/>
      <c r="K30" s="30">
        <v>0</v>
      </c>
      <c r="L30" s="11"/>
      <c r="M30" s="30">
        <v>0</v>
      </c>
      <c r="O30" s="30">
        <v>28659549</v>
      </c>
      <c r="Q30" s="33">
        <v>0.26450000000000001</v>
      </c>
      <c r="R30" s="33"/>
      <c r="T30" s="24" t="str">
        <f>IF([3]A!$F31&gt;0,"Yes","No")</f>
        <v>Yes</v>
      </c>
      <c r="V30" s="10">
        <f>[4]Total!M29</f>
        <v>21</v>
      </c>
      <c r="X30" s="33">
        <f>'[5]County Averages'!$B25</f>
        <v>0.53763763983641655</v>
      </c>
      <c r="Z30" s="22">
        <v>-36.150000000000034</v>
      </c>
      <c r="AB30" s="22">
        <v>-0.49000000000000199</v>
      </c>
      <c r="AD30" s="22">
        <v>-109.28300000000002</v>
      </c>
    </row>
    <row r="31" spans="1:30" ht="15" x14ac:dyDescent="0.2">
      <c r="A31" s="10" t="s">
        <v>28</v>
      </c>
      <c r="C31" s="10">
        <f>'[1]By Grade'!AF32</f>
        <v>3992</v>
      </c>
      <c r="D31" s="5"/>
      <c r="E31" s="22">
        <v>305.43</v>
      </c>
      <c r="F31" s="11"/>
      <c r="G31" s="24" t="str">
        <f>IF([2]Summary!$X35&gt;0,"Yes","No")</f>
        <v>No</v>
      </c>
      <c r="H31" s="11"/>
      <c r="I31" s="22">
        <v>0</v>
      </c>
      <c r="J31" s="11"/>
      <c r="K31" s="30">
        <v>0</v>
      </c>
      <c r="L31" s="11"/>
      <c r="M31" s="30">
        <v>0</v>
      </c>
      <c r="O31" s="30">
        <v>122081890</v>
      </c>
      <c r="Q31" s="33">
        <v>0.78449999999999998</v>
      </c>
      <c r="R31" s="33"/>
      <c r="T31" s="24" t="str">
        <f>IF([3]A!$F32&gt;0,"Yes","No")</f>
        <v>Yes</v>
      </c>
      <c r="V31" s="10">
        <f>[4]Total!M30</f>
        <v>13</v>
      </c>
      <c r="X31" s="33">
        <f>'[5]County Averages'!$B26</f>
        <v>0.47268174214965902</v>
      </c>
      <c r="Z31" s="22">
        <v>-109.58999999999997</v>
      </c>
      <c r="AB31" s="22">
        <v>-7.120000000000001</v>
      </c>
      <c r="AD31" s="22">
        <v>-114.375</v>
      </c>
    </row>
    <row r="32" spans="1:30" ht="18" customHeight="1" x14ac:dyDescent="0.2">
      <c r="A32" s="10" t="s">
        <v>29</v>
      </c>
      <c r="C32" s="10">
        <f>'[1]By Grade'!AF33</f>
        <v>3462</v>
      </c>
      <c r="D32" s="5"/>
      <c r="E32" s="22">
        <v>430.77</v>
      </c>
      <c r="F32" s="11"/>
      <c r="G32" s="24" t="str">
        <f>IF([2]Summary!$X36&gt;0,"Yes","No")</f>
        <v>No</v>
      </c>
      <c r="H32" s="11"/>
      <c r="I32" s="22">
        <v>0</v>
      </c>
      <c r="J32" s="11"/>
      <c r="K32" s="30">
        <v>0</v>
      </c>
      <c r="L32" s="11"/>
      <c r="M32" s="30">
        <v>0</v>
      </c>
      <c r="O32" s="30">
        <v>18564812</v>
      </c>
      <c r="Q32" s="33">
        <v>0.35570000000000002</v>
      </c>
      <c r="R32" s="33"/>
      <c r="T32" s="24" t="str">
        <f>IF([3]A!$F33&gt;0,"Yes","No")</f>
        <v>Yes</v>
      </c>
      <c r="V32" s="10">
        <f>[4]Total!M31</f>
        <v>12</v>
      </c>
      <c r="X32" s="33">
        <f>'[5]County Averages'!$B27</f>
        <v>0.64240859429091057</v>
      </c>
      <c r="Z32" s="22">
        <v>-11.490000000000009</v>
      </c>
      <c r="AB32" s="22">
        <v>0.28999999999999915</v>
      </c>
      <c r="AD32" s="22">
        <v>-63.450000000000017</v>
      </c>
    </row>
    <row r="33" spans="1:30" ht="15" x14ac:dyDescent="0.2">
      <c r="A33" s="10" t="s">
        <v>30</v>
      </c>
      <c r="C33" s="10">
        <f>'[1]By Grade'!AF34</f>
        <v>2089</v>
      </c>
      <c r="D33" s="5"/>
      <c r="E33" s="22">
        <v>533.46</v>
      </c>
      <c r="F33" s="11"/>
      <c r="G33" s="24" t="str">
        <f>IF([2]Summary!$X37&gt;0,"Yes","No")</f>
        <v>No</v>
      </c>
      <c r="H33" s="11"/>
      <c r="I33" s="22">
        <v>0</v>
      </c>
      <c r="J33" s="11"/>
      <c r="K33" s="30">
        <v>0</v>
      </c>
      <c r="L33" s="11"/>
      <c r="M33" s="30">
        <v>0</v>
      </c>
      <c r="O33" s="30">
        <v>19425205</v>
      </c>
      <c r="Q33" s="33">
        <v>0.54959999999999998</v>
      </c>
      <c r="R33" s="33"/>
      <c r="T33" s="24" t="str">
        <f>IF([3]A!$F34&gt;0,"Yes","No")</f>
        <v>Yes</v>
      </c>
      <c r="V33" s="10">
        <f>[4]Total!M32</f>
        <v>8</v>
      </c>
      <c r="X33" s="33">
        <f>'[5]County Averages'!$B28</f>
        <v>0.53029241329705734</v>
      </c>
      <c r="Z33" s="22">
        <v>-15.27000000000001</v>
      </c>
      <c r="AB33" s="22">
        <v>1.4600000000000009</v>
      </c>
      <c r="AD33" s="22">
        <v>-42.933000000000007</v>
      </c>
    </row>
    <row r="34" spans="1:30" ht="15" x14ac:dyDescent="0.2">
      <c r="A34" s="10" t="s">
        <v>31</v>
      </c>
      <c r="C34" s="10">
        <f>'[1]By Grade'!AF35</f>
        <v>7906</v>
      </c>
      <c r="D34" s="5"/>
      <c r="E34" s="22">
        <v>418.96</v>
      </c>
      <c r="F34" s="11"/>
      <c r="G34" s="24" t="str">
        <f>IF([2]Summary!$X38&gt;0,"Yes","No")</f>
        <v>No</v>
      </c>
      <c r="H34" s="11"/>
      <c r="I34" s="22">
        <v>0</v>
      </c>
      <c r="J34" s="11"/>
      <c r="K34" s="30">
        <v>0</v>
      </c>
      <c r="L34" s="11"/>
      <c r="M34" s="30">
        <v>0</v>
      </c>
      <c r="O34" s="30">
        <v>30794792</v>
      </c>
      <c r="Q34" s="33">
        <v>0.3286</v>
      </c>
      <c r="R34" s="33"/>
      <c r="T34" s="24" t="str">
        <f>IF([3]A!$F35&gt;0,"Yes","No")</f>
        <v>Yes</v>
      </c>
      <c r="V34" s="10">
        <f>[4]Total!M33</f>
        <v>25</v>
      </c>
      <c r="X34" s="33">
        <f>'[5]County Averages'!$B29</f>
        <v>0.55252686874715884</v>
      </c>
      <c r="Z34" s="22">
        <v>-18.259999999999991</v>
      </c>
      <c r="AB34" s="22">
        <v>-2.6100000000000065</v>
      </c>
      <c r="AD34" s="22">
        <v>-85.05800000000005</v>
      </c>
    </row>
    <row r="35" spans="1:30" ht="15" x14ac:dyDescent="0.2">
      <c r="A35" s="10" t="s">
        <v>32</v>
      </c>
      <c r="C35" s="10">
        <f>'[1]By Grade'!AF36</f>
        <v>3880</v>
      </c>
      <c r="D35" s="5"/>
      <c r="E35" s="22">
        <v>327.88</v>
      </c>
      <c r="F35" s="11"/>
      <c r="G35" s="24" t="str">
        <f>IF([2]Summary!$X39&gt;0,"Yes","No")</f>
        <v>No</v>
      </c>
      <c r="H35" s="11"/>
      <c r="I35" s="22">
        <v>0</v>
      </c>
      <c r="J35" s="11"/>
      <c r="K35" s="30">
        <v>0</v>
      </c>
      <c r="L35" s="11"/>
      <c r="M35" s="30">
        <v>0</v>
      </c>
      <c r="O35" s="30">
        <v>9751308</v>
      </c>
      <c r="Q35" s="33">
        <v>0.18509999999999999</v>
      </c>
      <c r="R35" s="33"/>
      <c r="T35" s="24" t="str">
        <f>IF([3]A!$F36&gt;0,"Yes","No")</f>
        <v>Yes</v>
      </c>
      <c r="V35" s="10">
        <f>[4]Total!M34</f>
        <v>12</v>
      </c>
      <c r="X35" s="33">
        <f>'[5]County Averages'!$B30</f>
        <v>0.52747062414174573</v>
      </c>
      <c r="Z35" s="22">
        <v>-40.129999999999995</v>
      </c>
      <c r="AB35" s="22">
        <v>-3.7699999999999996</v>
      </c>
      <c r="AD35" s="22">
        <v>-27.094000000000023</v>
      </c>
    </row>
    <row r="36" spans="1:30" ht="15" x14ac:dyDescent="0.2">
      <c r="A36" s="10" t="s">
        <v>33</v>
      </c>
      <c r="C36" s="10">
        <f>'[1]By Grade'!AF37</f>
        <v>3255</v>
      </c>
      <c r="D36" s="5"/>
      <c r="E36" s="22">
        <v>423.14</v>
      </c>
      <c r="F36" s="11"/>
      <c r="G36" s="24" t="str">
        <f>IF([2]Summary!$X40&gt;0,"Yes","No")</f>
        <v>No</v>
      </c>
      <c r="H36" s="11"/>
      <c r="I36" s="22">
        <v>0</v>
      </c>
      <c r="J36" s="11"/>
      <c r="K36" s="30">
        <v>0</v>
      </c>
      <c r="L36" s="11"/>
      <c r="M36" s="30">
        <v>0</v>
      </c>
      <c r="O36" s="30">
        <v>14648162</v>
      </c>
      <c r="Q36" s="33">
        <v>0.32150000000000001</v>
      </c>
      <c r="R36" s="33"/>
      <c r="T36" s="24" t="str">
        <f>IF([3]A!$F37&gt;0,"Yes","No")</f>
        <v>Yes</v>
      </c>
      <c r="V36" s="10">
        <f>[4]Total!M35</f>
        <v>9</v>
      </c>
      <c r="X36" s="33">
        <f>'[5]County Averages'!$B31</f>
        <v>0.56612083995168117</v>
      </c>
      <c r="Z36" s="22">
        <v>-30.599999999999994</v>
      </c>
      <c r="AB36" s="22">
        <v>1.6599999999999984</v>
      </c>
      <c r="AD36" s="22">
        <v>-49.785000000000025</v>
      </c>
    </row>
    <row r="37" spans="1:30" ht="18" customHeight="1" x14ac:dyDescent="0.2">
      <c r="A37" s="10" t="s">
        <v>34</v>
      </c>
      <c r="C37" s="10">
        <f>'[1]By Grade'!AF38</f>
        <v>11070</v>
      </c>
      <c r="D37" s="5"/>
      <c r="E37" s="22">
        <v>360.09</v>
      </c>
      <c r="F37" s="11"/>
      <c r="G37" s="24" t="str">
        <f>IF([2]Summary!$X41&gt;0,"Yes","No")</f>
        <v>No</v>
      </c>
      <c r="H37" s="11"/>
      <c r="I37" s="22">
        <v>0</v>
      </c>
      <c r="J37" s="11"/>
      <c r="K37" s="30">
        <v>0</v>
      </c>
      <c r="L37" s="11"/>
      <c r="M37" s="30">
        <v>0</v>
      </c>
      <c r="O37" s="30">
        <v>29175966</v>
      </c>
      <c r="Q37" s="33">
        <v>0.1643</v>
      </c>
      <c r="R37" s="33"/>
      <c r="T37" s="24" t="str">
        <f>IF([3]A!$F38&gt;0,"Yes","No")</f>
        <v>Yes</v>
      </c>
      <c r="V37" s="10">
        <f>[4]Total!M36</f>
        <v>19</v>
      </c>
      <c r="X37" s="33">
        <f>'[5]County Averages'!$B32</f>
        <v>0.66564075780651832</v>
      </c>
      <c r="Z37" s="22">
        <v>-55.389999999999986</v>
      </c>
      <c r="AB37" s="22">
        <v>-2</v>
      </c>
      <c r="AD37" s="22">
        <v>-35.483000000000061</v>
      </c>
    </row>
    <row r="38" spans="1:30" ht="15" x14ac:dyDescent="0.2">
      <c r="A38" s="10" t="s">
        <v>35</v>
      </c>
      <c r="C38" s="10">
        <f>'[1]By Grade'!AF39</f>
        <v>1548</v>
      </c>
      <c r="D38" s="5"/>
      <c r="E38" s="22">
        <v>472.75</v>
      </c>
      <c r="F38" s="11"/>
      <c r="G38" s="24" t="str">
        <f>IF([2]Summary!$X42&gt;0,"Yes","No")</f>
        <v>No</v>
      </c>
      <c r="H38" s="11"/>
      <c r="I38" s="22">
        <v>0</v>
      </c>
      <c r="J38" s="11"/>
      <c r="K38" s="30">
        <v>0</v>
      </c>
      <c r="L38" s="11"/>
      <c r="M38" s="30">
        <v>0</v>
      </c>
      <c r="O38" s="30">
        <v>4731073</v>
      </c>
      <c r="Q38" s="33">
        <v>0.21049999999999999</v>
      </c>
      <c r="R38" s="33"/>
      <c r="T38" s="24" t="str">
        <f>IF([3]A!$F39&gt;0,"Yes","No")</f>
        <v>Yes</v>
      </c>
      <c r="V38" s="10">
        <f>[4]Total!M37</f>
        <v>4</v>
      </c>
      <c r="X38" s="33">
        <f>'[5]County Averages'!$B33</f>
        <v>0.54299676034730382</v>
      </c>
      <c r="Z38" s="22">
        <v>-2.3599999999999994</v>
      </c>
      <c r="AB38" s="22">
        <v>-0.35999999999999943</v>
      </c>
      <c r="AD38" s="22">
        <v>-12.684999999999988</v>
      </c>
    </row>
    <row r="39" spans="1:30" ht="15" x14ac:dyDescent="0.2">
      <c r="A39" s="10" t="s">
        <v>36</v>
      </c>
      <c r="C39" s="10">
        <f>'[1]By Grade'!AF40</f>
        <v>2062</v>
      </c>
      <c r="D39" s="5"/>
      <c r="E39" s="22">
        <v>229.07</v>
      </c>
      <c r="F39" s="11"/>
      <c r="G39" s="24" t="str">
        <f>IF([2]Summary!$X43&gt;0,"Yes","No")</f>
        <v>No</v>
      </c>
      <c r="H39" s="11"/>
      <c r="I39" s="22">
        <v>0</v>
      </c>
      <c r="J39" s="11"/>
      <c r="K39" s="30">
        <v>0</v>
      </c>
      <c r="L39" s="11"/>
      <c r="M39" s="30">
        <v>0</v>
      </c>
      <c r="O39" s="30">
        <v>10415606</v>
      </c>
      <c r="Q39" s="33">
        <v>0.34839999999999999</v>
      </c>
      <c r="R39" s="33"/>
      <c r="T39" s="24" t="str">
        <f>IF([3]A!$F40&gt;0,"Yes","No")</f>
        <v>Yes</v>
      </c>
      <c r="V39" s="10">
        <f>[4]Total!M38</f>
        <v>7</v>
      </c>
      <c r="X39" s="33">
        <f>'[5]County Averages'!$B34</f>
        <v>0.53924979411019636</v>
      </c>
      <c r="Z39" s="22">
        <v>-23.340000000000003</v>
      </c>
      <c r="AB39" s="22">
        <v>-1.7899999999999991</v>
      </c>
      <c r="AD39" s="22">
        <v>-24.795000000000002</v>
      </c>
    </row>
    <row r="40" spans="1:30" ht="15" x14ac:dyDescent="0.2">
      <c r="A40" s="10" t="s">
        <v>37</v>
      </c>
      <c r="C40" s="10">
        <f>'[1]By Grade'!AF41</f>
        <v>3006</v>
      </c>
      <c r="D40" s="5"/>
      <c r="E40" s="22">
        <v>646.85</v>
      </c>
      <c r="F40" s="11"/>
      <c r="G40" s="24" t="str">
        <f>IF([2]Summary!$X44&gt;0,"Yes","No")</f>
        <v>No</v>
      </c>
      <c r="H40" s="11"/>
      <c r="I40" s="22">
        <v>0</v>
      </c>
      <c r="J40" s="11"/>
      <c r="K40" s="30">
        <v>0</v>
      </c>
      <c r="L40" s="11"/>
      <c r="M40" s="30">
        <v>0</v>
      </c>
      <c r="O40" s="30">
        <v>25566670</v>
      </c>
      <c r="Q40" s="33">
        <v>0.57450000000000001</v>
      </c>
      <c r="R40" s="33"/>
      <c r="T40" s="24" t="str">
        <f>IF([3]A!$F41&gt;0,"Yes","No")</f>
        <v>Yes</v>
      </c>
      <c r="V40" s="10">
        <f>[4]Total!M39</f>
        <v>14</v>
      </c>
      <c r="X40" s="33">
        <f>'[5]County Averages'!$B35</f>
        <v>0.59016850131154686</v>
      </c>
      <c r="Z40" s="22">
        <v>-28.199999999999989</v>
      </c>
      <c r="AB40" s="22">
        <v>2.9499999999999993</v>
      </c>
      <c r="AD40" s="22">
        <v>-33.710999999999984</v>
      </c>
    </row>
    <row r="41" spans="1:30" ht="15" x14ac:dyDescent="0.2">
      <c r="A41" s="10" t="s">
        <v>38</v>
      </c>
      <c r="C41" s="10">
        <f>'[1]By Grade'!AF42</f>
        <v>4580</v>
      </c>
      <c r="D41" s="5"/>
      <c r="E41" s="22">
        <v>105.83</v>
      </c>
      <c r="F41" s="11"/>
      <c r="G41" s="24" t="str">
        <f>IF([2]Summary!$X45&gt;0,"Yes","No")</f>
        <v>No</v>
      </c>
      <c r="H41" s="11"/>
      <c r="I41" s="22">
        <v>0</v>
      </c>
      <c r="J41" s="11"/>
      <c r="K41" s="30">
        <v>0</v>
      </c>
      <c r="L41" s="11"/>
      <c r="M41" s="30">
        <v>0</v>
      </c>
      <c r="O41" s="30">
        <v>24342302</v>
      </c>
      <c r="Q41" s="33">
        <v>0.29139999999999999</v>
      </c>
      <c r="R41" s="33"/>
      <c r="T41" s="24" t="str">
        <f>IF([3]A!$F42&gt;0,"Yes","No")</f>
        <v>Yes</v>
      </c>
      <c r="V41" s="10">
        <f>[4]Total!M40</f>
        <v>14</v>
      </c>
      <c r="X41" s="33">
        <f>'[5]County Averages'!$B36</f>
        <v>0.52099020773605309</v>
      </c>
      <c r="Z41" s="22">
        <v>-78.38</v>
      </c>
      <c r="AB41" s="22">
        <v>1.2600000000000016</v>
      </c>
      <c r="AD41" s="22">
        <v>-65.61099999999999</v>
      </c>
    </row>
    <row r="42" spans="1:30" ht="18" customHeight="1" x14ac:dyDescent="0.2">
      <c r="A42" s="10" t="s">
        <v>39</v>
      </c>
      <c r="C42" s="10">
        <f>'[1]By Grade'!AF43</f>
        <v>843</v>
      </c>
      <c r="D42" s="5"/>
      <c r="E42" s="22">
        <v>696.05</v>
      </c>
      <c r="F42" s="11"/>
      <c r="G42" s="24" t="str">
        <f>IF([2]Summary!$X46&gt;0,"Yes","No")</f>
        <v>Yes</v>
      </c>
      <c r="H42" s="11"/>
      <c r="I42" s="22">
        <v>547.87</v>
      </c>
      <c r="J42" s="11"/>
      <c r="K42" s="30">
        <v>3946178</v>
      </c>
      <c r="L42" s="11"/>
      <c r="M42" s="30">
        <v>7208.65</v>
      </c>
      <c r="O42" s="30">
        <v>1759977</v>
      </c>
      <c r="Q42" s="33">
        <v>0.1195</v>
      </c>
      <c r="R42" s="33"/>
      <c r="T42" s="24" t="str">
        <f>IF([3]A!$F43&gt;0,"Yes","No")</f>
        <v>No</v>
      </c>
      <c r="V42" s="10">
        <f>[4]Total!M41</f>
        <v>4</v>
      </c>
      <c r="X42" s="33">
        <f>'[5]County Averages'!$B37</f>
        <v>0.50316071428571429</v>
      </c>
      <c r="Z42" s="22">
        <v>9.8199999999999932</v>
      </c>
      <c r="AB42" s="22">
        <v>-0.12999999999999989</v>
      </c>
      <c r="AD42" s="22">
        <v>4.9749999999999801</v>
      </c>
    </row>
    <row r="43" spans="1:30" ht="15" x14ac:dyDescent="0.2">
      <c r="A43" s="10" t="s">
        <v>40</v>
      </c>
      <c r="C43" s="10">
        <f>'[1]By Grade'!AF44</f>
        <v>1011</v>
      </c>
      <c r="D43" s="5"/>
      <c r="E43" s="22">
        <v>130.12</v>
      </c>
      <c r="F43" s="11"/>
      <c r="G43" s="24" t="str">
        <f>IF([2]Summary!$X47&gt;0,"Yes","No")</f>
        <v>Yes</v>
      </c>
      <c r="H43" s="11"/>
      <c r="I43" s="22">
        <v>150.91</v>
      </c>
      <c r="J43" s="11"/>
      <c r="K43" s="30">
        <v>1042905</v>
      </c>
      <c r="L43" s="11"/>
      <c r="M43" s="30">
        <v>6890.19</v>
      </c>
      <c r="O43" s="30">
        <v>11605115</v>
      </c>
      <c r="Q43" s="33">
        <v>0.58350000000000002</v>
      </c>
      <c r="R43" s="33"/>
      <c r="T43" s="24" t="str">
        <f>IF([3]A!$F44&gt;0,"Yes","No")</f>
        <v>Yes</v>
      </c>
      <c r="V43" s="10">
        <f>[4]Total!M42</f>
        <v>5</v>
      </c>
      <c r="X43" s="33">
        <f>'[5]County Averages'!$B38</f>
        <v>0.52613752218545173</v>
      </c>
      <c r="Z43" s="22">
        <v>-10.930000000000007</v>
      </c>
      <c r="AB43" s="22">
        <v>-0.20000000000000018</v>
      </c>
      <c r="AD43" s="22">
        <v>-21.25</v>
      </c>
    </row>
    <row r="44" spans="1:30" ht="15" x14ac:dyDescent="0.2">
      <c r="A44" s="10" t="s">
        <v>41</v>
      </c>
      <c r="C44" s="10">
        <f>'[1]By Grade'!AF45</f>
        <v>833</v>
      </c>
      <c r="D44" s="5"/>
      <c r="E44" s="22">
        <v>940.24</v>
      </c>
      <c r="F44" s="11"/>
      <c r="G44" s="24" t="str">
        <f>IF([2]Summary!$X48&gt;0,"Yes","No")</f>
        <v>Yes</v>
      </c>
      <c r="H44" s="11"/>
      <c r="I44" s="22">
        <v>494.36</v>
      </c>
      <c r="J44" s="11"/>
      <c r="K44" s="30">
        <v>3646047</v>
      </c>
      <c r="L44" s="11"/>
      <c r="M44" s="30">
        <v>7311.05</v>
      </c>
      <c r="O44" s="30">
        <v>6625017.4200000027</v>
      </c>
      <c r="Q44" s="33">
        <v>0.39419999999999999</v>
      </c>
      <c r="R44" s="33"/>
      <c r="T44" s="24" t="str">
        <f>IF([3]A!$F45&gt;0,"Yes","No")</f>
        <v>No</v>
      </c>
      <c r="V44" s="10">
        <f>[4]Total!M43</f>
        <v>5</v>
      </c>
      <c r="X44" s="33">
        <f>'[5]County Averages'!$B39</f>
        <v>0.41492441179098283</v>
      </c>
      <c r="Z44" s="22">
        <v>5.8200000000000074</v>
      </c>
      <c r="AB44" s="22">
        <v>1.2999999999999998</v>
      </c>
      <c r="AD44" s="22">
        <v>-7.5499999999999972</v>
      </c>
    </row>
    <row r="45" spans="1:30" ht="15" x14ac:dyDescent="0.2">
      <c r="A45" s="10" t="s">
        <v>42</v>
      </c>
      <c r="C45" s="10">
        <f>'[1]By Grade'!AF46</f>
        <v>3549</v>
      </c>
      <c r="D45" s="5"/>
      <c r="E45" s="22">
        <v>648.80999999999995</v>
      </c>
      <c r="F45" s="11"/>
      <c r="G45" s="24" t="str">
        <f>IF([2]Summary!$X49&gt;0,"Yes","No")</f>
        <v>No</v>
      </c>
      <c r="H45" s="11"/>
      <c r="I45" s="22">
        <v>0</v>
      </c>
      <c r="J45" s="11"/>
      <c r="K45" s="30">
        <v>0</v>
      </c>
      <c r="L45" s="11"/>
      <c r="M45" s="30">
        <v>0</v>
      </c>
      <c r="O45" s="30">
        <v>13968033</v>
      </c>
      <c r="Q45" s="33">
        <v>0.307</v>
      </c>
      <c r="R45" s="33"/>
      <c r="T45" s="24" t="str">
        <f>IF([3]A!$F46&gt;0,"Yes","No")</f>
        <v>No</v>
      </c>
      <c r="V45" s="10">
        <f>[4]Total!M44</f>
        <v>9</v>
      </c>
      <c r="X45" s="33">
        <f>'[5]County Averages'!$B40</f>
        <v>0.53088124556329896</v>
      </c>
      <c r="Z45" s="22">
        <v>-24.060000000000002</v>
      </c>
      <c r="AB45" s="22">
        <v>1.6900000000000013</v>
      </c>
      <c r="AD45" s="22">
        <v>-7.0749999999999886</v>
      </c>
    </row>
    <row r="46" spans="1:30" ht="15" x14ac:dyDescent="0.2">
      <c r="A46" s="10" t="s">
        <v>43</v>
      </c>
      <c r="C46" s="10">
        <f>'[1]By Grade'!AF47</f>
        <v>8357</v>
      </c>
      <c r="D46" s="5"/>
      <c r="E46" s="22">
        <v>345.68</v>
      </c>
      <c r="F46" s="11"/>
      <c r="G46" s="24" t="str">
        <f>IF([2]Summary!$X50&gt;0,"Yes","No")</f>
        <v>No</v>
      </c>
      <c r="H46" s="11"/>
      <c r="I46" s="22">
        <v>0</v>
      </c>
      <c r="J46" s="11"/>
      <c r="K46" s="30">
        <v>0</v>
      </c>
      <c r="L46" s="11"/>
      <c r="M46" s="30">
        <v>0</v>
      </c>
      <c r="O46" s="30">
        <v>42156194</v>
      </c>
      <c r="Q46" s="33">
        <v>0.32800000000000001</v>
      </c>
      <c r="R46" s="33"/>
      <c r="T46" s="24" t="str">
        <f>IF([3]A!$F47&gt;0,"Yes","No")</f>
        <v>Yes</v>
      </c>
      <c r="V46" s="10">
        <f>[4]Total!M45</f>
        <v>23</v>
      </c>
      <c r="X46" s="33">
        <f>'[5]County Averages'!$B41</f>
        <v>0.54378685105924196</v>
      </c>
      <c r="Z46" s="22">
        <v>-55.330000000000041</v>
      </c>
      <c r="AB46" s="22">
        <v>-3.5599999999999952</v>
      </c>
      <c r="AD46" s="22">
        <v>-61.774000000000001</v>
      </c>
    </row>
    <row r="47" spans="1:30" ht="18" customHeight="1" x14ac:dyDescent="0.2">
      <c r="A47" s="10" t="s">
        <v>44</v>
      </c>
      <c r="C47" s="10">
        <f>'[1]By Grade'!AF48</f>
        <v>10090</v>
      </c>
      <c r="D47" s="5"/>
      <c r="E47" s="22">
        <v>605.36</v>
      </c>
      <c r="F47" s="11"/>
      <c r="G47" s="24" t="str">
        <f>IF([2]Summary!$X51&gt;0,"Yes","No")</f>
        <v>No</v>
      </c>
      <c r="H47" s="11"/>
      <c r="I47" s="22">
        <v>0</v>
      </c>
      <c r="J47" s="11"/>
      <c r="K47" s="30">
        <v>0</v>
      </c>
      <c r="L47" s="11"/>
      <c r="M47" s="30">
        <v>0</v>
      </c>
      <c r="O47" s="30">
        <v>36815365</v>
      </c>
      <c r="Q47" s="33">
        <v>0.2366</v>
      </c>
      <c r="R47" s="33"/>
      <c r="T47" s="24" t="str">
        <f>IF([3]A!$F48&gt;0,"Yes","No")</f>
        <v>Yes</v>
      </c>
      <c r="V47" s="10">
        <f>[4]Total!M46</f>
        <v>27</v>
      </c>
      <c r="X47" s="33">
        <f>'[5]County Averages'!$B42</f>
        <v>0.58306026346161033</v>
      </c>
      <c r="Z47" s="22">
        <v>-80.419999999999959</v>
      </c>
      <c r="AB47" s="22">
        <v>7.9999999999998295E-2</v>
      </c>
      <c r="AD47" s="22">
        <v>-81.595000000000027</v>
      </c>
    </row>
    <row r="48" spans="1:30" ht="15" x14ac:dyDescent="0.2">
      <c r="A48" s="10" t="s">
        <v>45</v>
      </c>
      <c r="C48" s="10">
        <f>'[1]By Grade'!AF49</f>
        <v>3351</v>
      </c>
      <c r="D48" s="5"/>
      <c r="E48" s="22">
        <v>1039.7</v>
      </c>
      <c r="F48" s="11"/>
      <c r="G48" s="24" t="str">
        <f>IF([2]Summary!$X52&gt;0,"Yes","No")</f>
        <v>No</v>
      </c>
      <c r="H48" s="11"/>
      <c r="I48" s="22">
        <v>0</v>
      </c>
      <c r="J48" s="11"/>
      <c r="K48" s="30">
        <v>0</v>
      </c>
      <c r="L48" s="11"/>
      <c r="M48" s="30">
        <v>0</v>
      </c>
      <c r="O48" s="30">
        <v>5324441.4499999937</v>
      </c>
      <c r="Q48" s="33">
        <v>0.12889999999999999</v>
      </c>
      <c r="R48" s="33"/>
      <c r="T48" s="24" t="str">
        <f>IF([3]A!$F49&gt;0,"Yes","No")</f>
        <v>No</v>
      </c>
      <c r="V48" s="10">
        <f>[4]Total!M47</f>
        <v>14</v>
      </c>
      <c r="X48" s="33">
        <f>'[5]County Averages'!$B43</f>
        <v>0.53570149653764443</v>
      </c>
      <c r="Z48" s="22">
        <v>-19.360000000000014</v>
      </c>
      <c r="AB48" s="22">
        <v>-2.2600000000000016</v>
      </c>
      <c r="AD48" s="22">
        <v>-26.850999999999999</v>
      </c>
    </row>
    <row r="49" spans="1:31" ht="15" x14ac:dyDescent="0.2">
      <c r="A49" s="10" t="s">
        <v>46</v>
      </c>
      <c r="C49" s="10">
        <f>'[1]By Grade'!AF50</f>
        <v>1111</v>
      </c>
      <c r="D49" s="5"/>
      <c r="E49" s="22">
        <v>451.99</v>
      </c>
      <c r="F49" s="11"/>
      <c r="G49" s="24" t="str">
        <f>IF([2]Summary!$X53&gt;0,"Yes","No")</f>
        <v>Yes</v>
      </c>
      <c r="H49" s="11"/>
      <c r="I49" s="22">
        <v>224.36</v>
      </c>
      <c r="J49" s="11"/>
      <c r="K49" s="30">
        <v>1636405</v>
      </c>
      <c r="L49" s="11"/>
      <c r="M49" s="30">
        <v>7181.1</v>
      </c>
      <c r="O49" s="30">
        <v>18725891</v>
      </c>
      <c r="Q49" s="33">
        <v>0.65010000000000001</v>
      </c>
      <c r="R49" s="33"/>
      <c r="T49" s="24" t="str">
        <f>IF([3]A!$F50&gt;0,"Yes","No")</f>
        <v>Yes</v>
      </c>
      <c r="V49" s="10">
        <f>[4]Total!M48</f>
        <v>5</v>
      </c>
      <c r="X49" s="33">
        <f>'[5]County Averages'!$B44</f>
        <v>0.51604255933142484</v>
      </c>
      <c r="Z49" s="22">
        <v>-13.800000000000011</v>
      </c>
      <c r="AB49" s="22">
        <v>0.63999999999999968</v>
      </c>
      <c r="AD49" s="22">
        <v>-24.111000000000004</v>
      </c>
    </row>
    <row r="50" spans="1:31" ht="15" x14ac:dyDescent="0.2">
      <c r="A50" s="10" t="s">
        <v>47</v>
      </c>
      <c r="C50" s="10">
        <f>'[1]By Grade'!AF51</f>
        <v>1545</v>
      </c>
      <c r="D50" s="5"/>
      <c r="E50" s="22">
        <v>483.56</v>
      </c>
      <c r="F50" s="11"/>
      <c r="G50" s="24" t="str">
        <f>IF([2]Summary!$X54&gt;0,"Yes","No")</f>
        <v>No</v>
      </c>
      <c r="H50" s="11"/>
      <c r="I50" s="22">
        <v>0</v>
      </c>
      <c r="J50" s="11"/>
      <c r="K50" s="30">
        <v>0</v>
      </c>
      <c r="L50" s="11"/>
      <c r="M50" s="30">
        <v>0</v>
      </c>
      <c r="O50" s="30">
        <v>-1367462</v>
      </c>
      <c r="Q50" s="33">
        <v>-7.0999999999999994E-2</v>
      </c>
      <c r="R50" s="33"/>
      <c r="T50" s="24" t="str">
        <f>IF([3]A!$F51&gt;0,"Yes","No")</f>
        <v>No</v>
      </c>
      <c r="V50" s="10">
        <f>[4]Total!M49</f>
        <v>5</v>
      </c>
      <c r="X50" s="33">
        <f>'[5]County Averages'!$B45</f>
        <v>0.44754928669310445</v>
      </c>
      <c r="Z50" s="22">
        <v>-5.5499999999999972</v>
      </c>
      <c r="AB50" s="22">
        <v>2.6900000000000004</v>
      </c>
      <c r="AD50" s="22">
        <v>-18.094000000000008</v>
      </c>
    </row>
    <row r="51" spans="1:31" ht="15" x14ac:dyDescent="0.2">
      <c r="A51" s="10" t="s">
        <v>48</v>
      </c>
      <c r="C51" s="10">
        <f>'[1]By Grade'!AF52</f>
        <v>1053</v>
      </c>
      <c r="D51" s="5"/>
      <c r="E51" s="22">
        <v>360.59</v>
      </c>
      <c r="F51" s="11"/>
      <c r="G51" s="24" t="str">
        <f>IF([2]Summary!$X55&gt;0,"Yes","No")</f>
        <v>Yes</v>
      </c>
      <c r="H51" s="11"/>
      <c r="I51" s="22">
        <v>195.05</v>
      </c>
      <c r="J51" s="11"/>
      <c r="K51" s="30">
        <v>1388993</v>
      </c>
      <c r="L51" s="11"/>
      <c r="M51" s="30">
        <v>7133.83</v>
      </c>
      <c r="O51" s="30">
        <v>3013702</v>
      </c>
      <c r="Q51" s="33">
        <v>0.17660000000000001</v>
      </c>
      <c r="R51" s="33"/>
      <c r="T51" s="24" t="str">
        <f>IF([3]A!$F52&gt;0,"Yes","No")</f>
        <v>No</v>
      </c>
      <c r="V51" s="10">
        <f>[4]Total!M50</f>
        <v>4</v>
      </c>
      <c r="X51" s="33">
        <f>'[5]County Averages'!$B46</f>
        <v>0.61541449275362314</v>
      </c>
      <c r="Z51" s="22">
        <v>-6.5499999999999972</v>
      </c>
      <c r="AB51" s="22">
        <v>0.32000000000000028</v>
      </c>
      <c r="AD51" s="22">
        <v>-9.8100000000000023</v>
      </c>
    </row>
    <row r="52" spans="1:31" ht="18" customHeight="1" x14ac:dyDescent="0.2">
      <c r="A52" s="10" t="s">
        <v>49</v>
      </c>
      <c r="C52" s="10">
        <f>'[1]By Grade'!AF53</f>
        <v>2013</v>
      </c>
      <c r="D52" s="5"/>
      <c r="E52" s="22">
        <v>172.77</v>
      </c>
      <c r="F52" s="11"/>
      <c r="G52" s="24" t="str">
        <f>IF([2]Summary!$X56&gt;0,"Yes","No")</f>
        <v>No</v>
      </c>
      <c r="H52" s="11"/>
      <c r="I52" s="22">
        <v>0</v>
      </c>
      <c r="J52" s="11"/>
      <c r="K52" s="30">
        <v>0</v>
      </c>
      <c r="L52" s="11"/>
      <c r="M52" s="30">
        <v>0</v>
      </c>
      <c r="O52" s="30">
        <v>621902</v>
      </c>
      <c r="Q52" s="33">
        <v>1.9400000000000001E-2</v>
      </c>
      <c r="R52" s="33"/>
      <c r="T52" s="24" t="str">
        <f>IF([3]A!$F53&gt;0,"Yes","No")</f>
        <v>Yes</v>
      </c>
      <c r="V52" s="10">
        <f>[4]Total!M51</f>
        <v>5</v>
      </c>
      <c r="X52" s="33">
        <f>'[5]County Averages'!$B47</f>
        <v>0.63239080681743487</v>
      </c>
      <c r="Z52" s="22">
        <v>-30.330000000000013</v>
      </c>
      <c r="AB52" s="22">
        <v>-1.9900000000000002</v>
      </c>
      <c r="AD52" s="22">
        <v>-43.180999999999997</v>
      </c>
    </row>
    <row r="53" spans="1:31" ht="15" x14ac:dyDescent="0.2">
      <c r="A53" s="10" t="s">
        <v>50</v>
      </c>
      <c r="C53" s="10">
        <f>'[1]By Grade'!AF54</f>
        <v>906</v>
      </c>
      <c r="D53" s="5"/>
      <c r="E53" s="22">
        <v>419.04</v>
      </c>
      <c r="F53" s="11"/>
      <c r="G53" s="24" t="str">
        <f>IF([2]Summary!$X57&gt;0,"Yes","No")</f>
        <v>Yes</v>
      </c>
      <c r="H53" s="11"/>
      <c r="I53" s="22">
        <v>317.94</v>
      </c>
      <c r="J53" s="11"/>
      <c r="K53" s="30">
        <v>2313336</v>
      </c>
      <c r="L53" s="11"/>
      <c r="M53" s="30">
        <v>7317.83</v>
      </c>
      <c r="O53" s="30">
        <v>8375662</v>
      </c>
      <c r="Q53" s="33">
        <v>0.58540000000000003</v>
      </c>
      <c r="R53" s="33"/>
      <c r="T53" s="24" t="str">
        <f>IF([3]A!$F54&gt;0,"Yes","No")</f>
        <v>No</v>
      </c>
      <c r="V53" s="10">
        <f>[4]Total!M52</f>
        <v>3</v>
      </c>
      <c r="X53" s="33">
        <f>'[5]County Averages'!$B48</f>
        <v>0.41968907450240461</v>
      </c>
      <c r="Z53" s="22">
        <v>-0.70999999999999375</v>
      </c>
      <c r="AB53" s="22">
        <v>1.0499999999999998</v>
      </c>
      <c r="AD53" s="22">
        <v>3.0550000000000068</v>
      </c>
    </row>
    <row r="54" spans="1:31" ht="15" x14ac:dyDescent="0.2">
      <c r="A54" s="10" t="s">
        <v>51</v>
      </c>
      <c r="C54" s="10">
        <f>'[1]By Grade'!AF55</f>
        <v>1224</v>
      </c>
      <c r="D54" s="5"/>
      <c r="E54" s="22">
        <v>256.3</v>
      </c>
      <c r="F54" s="11"/>
      <c r="G54" s="24" t="str">
        <f>IF([2]Summary!$X58&gt;0,"Yes","No")</f>
        <v>Yes</v>
      </c>
      <c r="H54" s="11"/>
      <c r="I54" s="22">
        <v>167.17</v>
      </c>
      <c r="J54" s="11"/>
      <c r="K54" s="30">
        <v>1171195</v>
      </c>
      <c r="L54" s="11"/>
      <c r="M54" s="30">
        <v>7000.54</v>
      </c>
      <c r="O54" s="30">
        <v>38776087</v>
      </c>
      <c r="Q54" s="33">
        <v>0.30280000000000001</v>
      </c>
      <c r="R54" s="33"/>
      <c r="T54" s="24" t="str">
        <f>IF([3]A!$F55&gt;0,"Yes","No")</f>
        <v>Yes</v>
      </c>
      <c r="V54" s="10">
        <f>[4]Total!M53</f>
        <v>4</v>
      </c>
      <c r="X54" s="33">
        <f>'[5]County Averages'!$B49</f>
        <v>0.43467760180995474</v>
      </c>
      <c r="Z54" s="22">
        <v>-14.780000000000001</v>
      </c>
      <c r="AB54" s="22">
        <v>-2.12</v>
      </c>
      <c r="AD54" s="22">
        <v>-29.72699999999999</v>
      </c>
    </row>
    <row r="55" spans="1:31" ht="15" x14ac:dyDescent="0.2">
      <c r="A55" s="10" t="s">
        <v>52</v>
      </c>
      <c r="C55" s="10">
        <f>'[1]By Grade'!AF56</f>
        <v>3197</v>
      </c>
      <c r="D55" s="5"/>
      <c r="E55" s="22">
        <v>354.64</v>
      </c>
      <c r="F55" s="11"/>
      <c r="G55" s="24" t="str">
        <f>IF([2]Summary!$X59&gt;0,"Yes","No")</f>
        <v>No</v>
      </c>
      <c r="H55" s="11"/>
      <c r="I55" s="22">
        <v>0</v>
      </c>
      <c r="J55" s="11"/>
      <c r="K55" s="30">
        <v>0</v>
      </c>
      <c r="L55" s="11"/>
      <c r="M55" s="30">
        <v>0</v>
      </c>
      <c r="O55" s="30">
        <v>6779116.7300000023</v>
      </c>
      <c r="Q55" s="33">
        <v>0.1663</v>
      </c>
      <c r="R55" s="33"/>
      <c r="T55" s="24" t="str">
        <f>IF([3]A!$F56&gt;0,"Yes","No")</f>
        <v>No</v>
      </c>
      <c r="V55" s="10">
        <f>[4]Total!M54</f>
        <v>10</v>
      </c>
      <c r="X55" s="33">
        <f>'[5]County Averages'!$B50</f>
        <v>0.65725740028574542</v>
      </c>
      <c r="Z55" s="22">
        <v>-0.80000000000001137</v>
      </c>
      <c r="AB55" s="22">
        <v>-0.69000000000000128</v>
      </c>
      <c r="AD55" s="22">
        <v>-35.590000000000003</v>
      </c>
    </row>
    <row r="56" spans="1:31" ht="15" x14ac:dyDescent="0.2">
      <c r="A56" s="10" t="s">
        <v>53</v>
      </c>
      <c r="C56" s="10">
        <f>'[1]By Grade'!AF57</f>
        <v>5679</v>
      </c>
      <c r="D56" s="5"/>
      <c r="E56" s="22">
        <v>506.01</v>
      </c>
      <c r="F56" s="11"/>
      <c r="G56" s="24" t="str">
        <f>IF([2]Summary!$X60&gt;0,"Yes","No")</f>
        <v>No</v>
      </c>
      <c r="H56" s="11"/>
      <c r="I56" s="22">
        <v>0</v>
      </c>
      <c r="J56" s="11"/>
      <c r="K56" s="30">
        <v>0</v>
      </c>
      <c r="L56" s="11"/>
      <c r="M56" s="30">
        <v>0</v>
      </c>
      <c r="O56" s="30">
        <v>1628062</v>
      </c>
      <c r="Q56" s="33">
        <v>2.1100000000000001E-2</v>
      </c>
      <c r="R56" s="33"/>
      <c r="T56" s="24" t="str">
        <f>IF([3]A!$F57&gt;0,"Yes","No")</f>
        <v>Yes</v>
      </c>
      <c r="V56" s="10">
        <f>[4]Total!M55</f>
        <v>18</v>
      </c>
      <c r="X56" s="33">
        <f>'[5]County Averages'!$B51</f>
        <v>0.44359515700243157</v>
      </c>
      <c r="Z56" s="22">
        <v>-62.680000000000007</v>
      </c>
      <c r="AB56" s="22">
        <v>-3.7899999999999991</v>
      </c>
      <c r="AD56" s="22">
        <v>-78.011000000000024</v>
      </c>
    </row>
    <row r="57" spans="1:31" ht="18" customHeight="1" x14ac:dyDescent="0.2">
      <c r="A57" s="10" t="s">
        <v>54</v>
      </c>
      <c r="C57" s="10">
        <f>'[1]By Grade'!AF58</f>
        <v>990</v>
      </c>
      <c r="D57" s="5"/>
      <c r="E57" s="22">
        <v>553.47</v>
      </c>
      <c r="F57" s="11"/>
      <c r="G57" s="24" t="str">
        <f>IF([2]Summary!$X61&gt;0,"Yes","No")</f>
        <v>Yes</v>
      </c>
      <c r="H57" s="11"/>
      <c r="I57" s="22">
        <v>296.18</v>
      </c>
      <c r="J57" s="11"/>
      <c r="K57" s="30">
        <v>2157892</v>
      </c>
      <c r="L57" s="11"/>
      <c r="M57" s="30">
        <v>7153.08</v>
      </c>
      <c r="O57" s="30">
        <v>5753293</v>
      </c>
      <c r="Q57" s="33">
        <v>0.37269999999999998</v>
      </c>
      <c r="R57" s="33"/>
      <c r="T57" s="24" t="str">
        <f>IF([3]A!$F58&gt;0,"Yes","No")</f>
        <v>No</v>
      </c>
      <c r="V57" s="10">
        <f>[4]Total!M56</f>
        <v>4</v>
      </c>
      <c r="X57" s="33">
        <f>'[5]County Averages'!$B52</f>
        <v>0.33467790829859795</v>
      </c>
      <c r="Z57" s="22">
        <v>6.4399999999999977</v>
      </c>
      <c r="AB57" s="22">
        <v>1.2999999999999998</v>
      </c>
      <c r="AD57" s="22">
        <v>-10.827999999999989</v>
      </c>
    </row>
    <row r="58" spans="1:31" ht="15" x14ac:dyDescent="0.2">
      <c r="A58" s="10" t="s">
        <v>55</v>
      </c>
      <c r="C58" s="10">
        <f>'[1]By Grade'!AF59</f>
        <v>1979</v>
      </c>
      <c r="D58" s="5"/>
      <c r="E58" s="22">
        <v>358.07</v>
      </c>
      <c r="F58" s="11"/>
      <c r="G58" s="24" t="str">
        <f>IF([2]Summary!$X62&gt;0,"Yes","No")</f>
        <v>No</v>
      </c>
      <c r="H58" s="11"/>
      <c r="I58" s="22">
        <v>0</v>
      </c>
      <c r="J58" s="11"/>
      <c r="K58" s="30">
        <v>0</v>
      </c>
      <c r="L58" s="11"/>
      <c r="M58" s="30">
        <v>0</v>
      </c>
      <c r="O58" s="30">
        <v>19682633</v>
      </c>
      <c r="Q58" s="33">
        <v>0.21279999999999999</v>
      </c>
      <c r="R58" s="33"/>
      <c r="T58" s="24" t="str">
        <f>IF([3]A!$F59&gt;0,"Yes","No")</f>
        <v>Yes</v>
      </c>
      <c r="V58" s="10">
        <f>[4]Total!M57</f>
        <v>7</v>
      </c>
      <c r="X58" s="33">
        <f>'[5]County Averages'!$B53</f>
        <v>0.4091676841040856</v>
      </c>
      <c r="Z58" s="22">
        <v>-85.32</v>
      </c>
      <c r="AB58" s="22">
        <v>-11.62</v>
      </c>
      <c r="AD58" s="22">
        <v>-111.28500000000001</v>
      </c>
    </row>
    <row r="59" spans="1:31" ht="15" x14ac:dyDescent="0.2">
      <c r="A59" s="10" t="s">
        <v>56</v>
      </c>
      <c r="C59" s="10">
        <f>'[1]By Grade'!AF60</f>
        <v>831</v>
      </c>
      <c r="D59" s="5"/>
      <c r="E59" s="22">
        <v>232.51</v>
      </c>
      <c r="F59" s="11"/>
      <c r="G59" s="24" t="str">
        <f>IF([2]Summary!$X63&gt;0,"Yes","No")</f>
        <v>Yes</v>
      </c>
      <c r="H59" s="11"/>
      <c r="I59" s="22">
        <v>234.02</v>
      </c>
      <c r="J59" s="11"/>
      <c r="K59" s="30">
        <v>1625665</v>
      </c>
      <c r="L59" s="11"/>
      <c r="M59" s="30">
        <v>7013.72</v>
      </c>
      <c r="O59" s="30">
        <v>4815314</v>
      </c>
      <c r="Q59" s="33">
        <v>0.34300000000000003</v>
      </c>
      <c r="R59" s="33"/>
      <c r="T59" s="24" t="str">
        <f>IF([3]A!$F60&gt;0,"Yes","No")</f>
        <v>Yes</v>
      </c>
      <c r="V59" s="10">
        <f>[4]Total!M58</f>
        <v>3</v>
      </c>
      <c r="X59" s="33">
        <f>'[5]County Averages'!$B54</f>
        <v>0.4114814814814815</v>
      </c>
      <c r="Z59" s="22">
        <v>-7.3900000000000006</v>
      </c>
      <c r="AB59" s="22">
        <v>1.33</v>
      </c>
      <c r="AD59" s="22">
        <v>-8.0949999999999989</v>
      </c>
    </row>
    <row r="60" spans="1:31" ht="15" x14ac:dyDescent="0.2">
      <c r="A60" s="10" t="s">
        <v>57</v>
      </c>
      <c r="C60" s="10">
        <f>'[1]By Grade'!AF61</f>
        <v>10819</v>
      </c>
      <c r="D60" s="5"/>
      <c r="E60" s="22">
        <v>366.5</v>
      </c>
      <c r="F60" s="11"/>
      <c r="G60" s="24" t="str">
        <f>IF([2]Summary!$X64&gt;0,"Yes","No")</f>
        <v>No</v>
      </c>
      <c r="H60" s="11"/>
      <c r="I60" s="22">
        <v>0</v>
      </c>
      <c r="J60" s="11"/>
      <c r="K60" s="30">
        <v>0</v>
      </c>
      <c r="L60" s="11"/>
      <c r="M60" s="30">
        <v>0</v>
      </c>
      <c r="O60" s="30">
        <v>0</v>
      </c>
      <c r="Q60" s="33" t="s">
        <v>84</v>
      </c>
      <c r="R60" s="33"/>
      <c r="T60" s="24" t="str">
        <f>IF([3]A!$F61&gt;0,"Yes","No")</f>
        <v>Yes</v>
      </c>
      <c r="V60" s="10">
        <f>[4]Total!M59</f>
        <v>25</v>
      </c>
      <c r="X60" s="33">
        <f>'[5]County Averages'!$B55</f>
        <v>0.71319491419410985</v>
      </c>
      <c r="Z60" s="22">
        <v>-57.580000000000041</v>
      </c>
      <c r="AB60" s="22">
        <v>9.3299999999999983</v>
      </c>
      <c r="AD60" s="22">
        <v>-108.45500000000004</v>
      </c>
    </row>
    <row r="61" spans="1:31" ht="15" x14ac:dyDescent="0.2">
      <c r="A61" s="10" t="s">
        <v>58</v>
      </c>
      <c r="C61" s="10">
        <f>'[1]By Grade'!AF62</f>
        <v>3133</v>
      </c>
      <c r="D61" s="5"/>
      <c r="E61" s="22">
        <v>499.47</v>
      </c>
      <c r="F61" s="11"/>
      <c r="G61" s="24" t="str">
        <f>IF([2]Summary!$X65&gt;0,"Yes","No")</f>
        <v>No</v>
      </c>
      <c r="H61" s="11"/>
      <c r="I61" s="22">
        <v>0</v>
      </c>
      <c r="J61" s="11"/>
      <c r="K61" s="30">
        <v>0</v>
      </c>
      <c r="L61" s="11"/>
      <c r="M61" s="30">
        <v>0</v>
      </c>
      <c r="O61" s="30">
        <v>5996301</v>
      </c>
      <c r="Q61" s="33">
        <v>0.12809999999999999</v>
      </c>
      <c r="R61" s="33"/>
      <c r="T61" s="24" t="str">
        <f>IF([3]A!$F62&gt;0,"Yes","No")</f>
        <v>Yes</v>
      </c>
      <c r="V61" s="10">
        <f>[4]Total!M60</f>
        <v>14</v>
      </c>
      <c r="X61" s="33">
        <f>'[5]County Averages'!$B56</f>
        <v>0.49606569939833961</v>
      </c>
      <c r="Z61" s="22">
        <v>-37.670000000000016</v>
      </c>
      <c r="AB61" s="22">
        <v>2.2400000000000002</v>
      </c>
      <c r="AD61" s="22">
        <v>-34.519999999999982</v>
      </c>
    </row>
    <row r="62" spans="1:31" ht="24" customHeight="1" thickBot="1" x14ac:dyDescent="0.25">
      <c r="A62" s="12" t="s">
        <v>59</v>
      </c>
      <c r="B62" s="13"/>
      <c r="C62" s="14">
        <f>SUM(C7:C61)</f>
        <v>230714</v>
      </c>
      <c r="D62" s="12"/>
      <c r="E62" s="23">
        <f>SUM(E7:E61)</f>
        <v>24041.150000000005</v>
      </c>
      <c r="F62" s="13"/>
      <c r="G62" s="25"/>
      <c r="H62" s="12"/>
      <c r="I62" s="23">
        <f>SUM(I7:I61)</f>
        <v>3528.3500000000004</v>
      </c>
      <c r="J62" s="13"/>
      <c r="K62" s="29">
        <f>SUM(K7:K61)</f>
        <v>25487387</v>
      </c>
      <c r="L62" s="12"/>
      <c r="M62" s="29"/>
      <c r="N62" s="13"/>
      <c r="O62" s="29">
        <v>895021161.60000002</v>
      </c>
      <c r="P62" s="13"/>
      <c r="Q62" s="34">
        <v>0.25900000000000001</v>
      </c>
      <c r="R62" s="34"/>
      <c r="S62" s="14"/>
      <c r="T62" s="14"/>
      <c r="U62" s="12"/>
      <c r="V62" s="14">
        <f>SUM(V7:V61)</f>
        <v>657</v>
      </c>
      <c r="W62" s="12"/>
      <c r="X62" s="34"/>
      <c r="Y62" s="12"/>
      <c r="Z62" s="23">
        <v>-1819.6499999999996</v>
      </c>
      <c r="AA62" s="12"/>
      <c r="AB62" s="23">
        <v>-51.300000000000018</v>
      </c>
      <c r="AC62" s="12"/>
      <c r="AD62" s="23">
        <v>-2685.9160000000002</v>
      </c>
      <c r="AE62" s="15"/>
    </row>
    <row r="63" spans="1:31" ht="6" customHeight="1" thickTop="1" x14ac:dyDescent="0.2">
      <c r="A63" s="5"/>
      <c r="C63" s="10"/>
      <c r="D63" s="5"/>
      <c r="E63" s="11"/>
      <c r="F63" s="11"/>
      <c r="G63" s="11"/>
      <c r="H63" s="11"/>
      <c r="I63" s="11"/>
      <c r="J63" s="11"/>
      <c r="K63" s="11"/>
      <c r="L63" s="11"/>
      <c r="M63" s="11"/>
    </row>
    <row r="64" spans="1:31" ht="15" x14ac:dyDescent="0.2">
      <c r="A64" s="5"/>
      <c r="C64" s="10"/>
      <c r="D64" s="5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" x14ac:dyDescent="0.2">
      <c r="A65" s="16" t="str">
        <f>'[1]By Grade'!A72</f>
        <v>OSF</v>
      </c>
      <c r="C65" s="10"/>
      <c r="D65" s="5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5" x14ac:dyDescent="0.2">
      <c r="A66" s="17">
        <f ca="1">TODAY()</f>
        <v>46036</v>
      </c>
      <c r="C66" s="10"/>
      <c r="D66" s="5"/>
    </row>
    <row r="67" spans="1:13" ht="15" x14ac:dyDescent="0.2">
      <c r="A67" s="16" t="s">
        <v>87</v>
      </c>
      <c r="C67" s="10"/>
      <c r="D67" s="5"/>
      <c r="E67" s="11"/>
      <c r="F67" s="11"/>
      <c r="G67" s="11"/>
      <c r="H67" s="11"/>
      <c r="I67" s="11"/>
      <c r="J67" s="11"/>
      <c r="K67" s="11"/>
      <c r="L67" s="11"/>
      <c r="M67" s="11"/>
    </row>
  </sheetData>
  <pageMargins left="0.25" right="0.25" top="0.75" bottom="0.75" header="0.3" footer="0.3"/>
  <pageSetup scale="67" fitToWidth="0" orientation="portrait" r:id="rId1"/>
  <headerFooter alignWithMargins="0">
    <oddHeader>&amp;CWEST VIRGINIA COUNTY BOARDS OF EDUCATION
VARIOUS FINANCIAL DATA POINTS
FISCAL YEAR 2025-26</oddHeader>
    <oddFooter>&amp;C&amp;12- &amp;P -</oddFooter>
  </headerFooter>
  <colBreaks count="1" manualBreakCount="1">
    <brk id="15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Uriah Cummings</dc:creator>
  <cp:lastModifiedBy>Tina Payne</cp:lastModifiedBy>
  <cp:lastPrinted>2026-01-14T13:01:44Z</cp:lastPrinted>
  <dcterms:created xsi:type="dcterms:W3CDTF">2025-12-29T14:40:12Z</dcterms:created>
  <dcterms:modified xsi:type="dcterms:W3CDTF">2026-01-14T13:02:54Z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2025-12-29T19:53:13Z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4fd630b0-dfaf-42cd-86bd-396f1dbc6d55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